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-24" sheetId="1" r:id="rId1"/>
  </sheets>
  <definedNames>
    <definedName name="_xlnm.Print_Area" localSheetId="0">'Mar-24'!$A$1:$D$36</definedName>
  </definedNames>
  <calcPr calcMode="manual" fullCalcOnLoad="1"/>
</workbook>
</file>

<file path=xl/sharedStrings.xml><?xml version="1.0" encoding="utf-8"?>
<sst xmlns="http://schemas.openxmlformats.org/spreadsheetml/2006/main" count="37" uniqueCount="36">
  <si>
    <t>Maturity</t>
  </si>
  <si>
    <t xml:space="preserve">  Short Term</t>
  </si>
  <si>
    <t xml:space="preserve">         91 days</t>
  </si>
  <si>
    <t xml:space="preserve">        182 days</t>
  </si>
  <si>
    <t xml:space="preserve">        364 days</t>
  </si>
  <si>
    <t xml:space="preserve">        728 days</t>
  </si>
  <si>
    <t xml:space="preserve">     Advances from Bank of Mauritius</t>
  </si>
  <si>
    <t>&gt; 5 - 10 years</t>
  </si>
  <si>
    <t>&gt; 10 - 15 years</t>
  </si>
  <si>
    <t xml:space="preserve">   Long Term</t>
  </si>
  <si>
    <t>Advances from Banks</t>
  </si>
  <si>
    <t xml:space="preserve">        273 days</t>
  </si>
  <si>
    <t>Note: figures may not add up to totals due to rounding</t>
  </si>
  <si>
    <t>DOMESTIC DEBT</t>
  </si>
  <si>
    <t>(as at end of period)</t>
  </si>
  <si>
    <t>Rs million</t>
  </si>
  <si>
    <t xml:space="preserve">  Medium and Long Term </t>
  </si>
  <si>
    <t>Treasury Bills &amp; Other Short Term Borrowings</t>
  </si>
  <si>
    <t>&gt; 15 - 20 years</t>
  </si>
  <si>
    <t xml:space="preserve">   o/w IMF SDR Allocations</t>
  </si>
  <si>
    <t>Table 5 - Budgetary Central Government Outstanding Debt by Original Maturities</t>
  </si>
  <si>
    <t>Provisional</t>
  </si>
  <si>
    <t xml:space="preserve">EXTERNAL DEBT </t>
  </si>
  <si>
    <t xml:space="preserve">   Short and Medium Term (1)</t>
  </si>
  <si>
    <t xml:space="preserve">    Up to 10 years (1)</t>
  </si>
  <si>
    <t>&gt; 10 to 15 years (1)</t>
  </si>
  <si>
    <t>&gt; 15 years (1)</t>
  </si>
  <si>
    <t xml:space="preserve">    Up to 5 years (2)</t>
  </si>
  <si>
    <t>Budgetary Central Government Total Debt (3)</t>
  </si>
  <si>
    <t>(2) - Treasury Notes and Five-Year GOM Bonds</t>
  </si>
  <si>
    <t>Actual</t>
  </si>
  <si>
    <t>Sep-23</t>
  </si>
  <si>
    <t>(3) - Figures exclude consolidation adjustment in respect of Government securities held by non-financial public sector entities.</t>
  </si>
  <si>
    <t>Dec-23</t>
  </si>
  <si>
    <t>Mar-24</t>
  </si>
  <si>
    <t>(1) - Include investment in Government Securities held by non-residents. For end March 2024, this comprised Rs 428 million.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</si>
</sst>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"/>
    <numFmt numFmtId="179" formatCode="_(* #,##0_);_(* \(#,##0\);_(* &quot;-&quot;??_);_(@_)"/>
    <numFmt numFmtId="180" formatCode="_-* #,##0.0_-;\-* #,##0.0_-;_-* &quot;-&quot;??_-;_-@_-"/>
    <numFmt numFmtId="181" formatCode="_-* #,##0_-;\-* #,##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9.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17" fontId="6" fillId="33" borderId="10" xfId="0" applyNumberFormat="1" applyFont="1" applyFill="1" applyBorder="1" applyAlignment="1" quotePrefix="1">
      <alignment horizontal="center" vertical="center"/>
    </xf>
    <xf numFmtId="0" fontId="7" fillId="33" borderId="0" xfId="0" applyFont="1" applyFill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9" fillId="33" borderId="13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 horizontal="right"/>
    </xf>
    <xf numFmtId="3" fontId="9" fillId="33" borderId="13" xfId="55" applyNumberFormat="1" applyFont="1" applyFill="1" applyBorder="1">
      <alignment/>
      <protection/>
    </xf>
    <xf numFmtId="3" fontId="3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9" fillId="0" borderId="13" xfId="55" applyNumberFormat="1" applyFont="1" applyFill="1" applyBorder="1">
      <alignment/>
      <protection/>
    </xf>
    <xf numFmtId="3" fontId="7" fillId="0" borderId="13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43" fontId="9" fillId="33" borderId="13" xfId="42" applyFont="1" applyFill="1" applyBorder="1" applyAlignment="1">
      <alignment/>
    </xf>
    <xf numFmtId="0" fontId="3" fillId="33" borderId="0" xfId="56" applyFont="1" applyFill="1" applyBorder="1" applyAlignment="1">
      <alignment vertical="center"/>
      <protection/>
    </xf>
    <xf numFmtId="0" fontId="9" fillId="33" borderId="15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indent="2"/>
    </xf>
    <xf numFmtId="0" fontId="10" fillId="33" borderId="12" xfId="0" applyFont="1" applyFill="1" applyBorder="1" applyAlignment="1">
      <alignment horizontal="left" indent="2"/>
    </xf>
    <xf numFmtId="0" fontId="10" fillId="33" borderId="12" xfId="0" applyFont="1" applyFill="1" applyBorder="1" applyAlignment="1">
      <alignment horizontal="left" indent="1"/>
    </xf>
    <xf numFmtId="0" fontId="10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left" vertical="center" indent="2"/>
    </xf>
    <xf numFmtId="0" fontId="6" fillId="33" borderId="12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181" fontId="9" fillId="0" borderId="13" xfId="42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CGDD-Jan-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9.140625" defaultRowHeight="12.75"/>
  <cols>
    <col min="1" max="1" width="65.57421875" style="1" customWidth="1"/>
    <col min="2" max="2" width="9.8515625" style="1" customWidth="1"/>
    <col min="3" max="3" width="10.00390625" style="1" customWidth="1"/>
    <col min="4" max="16384" width="9.140625" style="1" customWidth="1"/>
  </cols>
  <sheetData>
    <row r="1" spans="1:4" ht="27.75" customHeight="1">
      <c r="A1" s="37" t="s">
        <v>20</v>
      </c>
      <c r="B1" s="37"/>
      <c r="C1" s="37"/>
      <c r="D1" s="37"/>
    </row>
    <row r="2" spans="1:4" ht="15" customHeight="1">
      <c r="A2" s="22" t="s">
        <v>14</v>
      </c>
      <c r="B2" s="15"/>
      <c r="C2" s="15"/>
      <c r="D2" s="15" t="s">
        <v>15</v>
      </c>
    </row>
    <row r="3" spans="1:4" s="4" customFormat="1" ht="15">
      <c r="A3" s="2" t="s">
        <v>0</v>
      </c>
      <c r="B3" s="3" t="s">
        <v>31</v>
      </c>
      <c r="C3" s="3" t="s">
        <v>33</v>
      </c>
      <c r="D3" s="3" t="s">
        <v>34</v>
      </c>
    </row>
    <row r="4" spans="1:4" s="6" customFormat="1" ht="15.75">
      <c r="A4" s="23"/>
      <c r="B4" s="5" t="s">
        <v>30</v>
      </c>
      <c r="C4" s="5" t="s">
        <v>30</v>
      </c>
      <c r="D4" s="5" t="s">
        <v>21</v>
      </c>
    </row>
    <row r="5" spans="1:4" ht="15.75">
      <c r="A5" s="24" t="s">
        <v>22</v>
      </c>
      <c r="B5" s="7">
        <f>B8+B6</f>
        <v>79517.84999999999</v>
      </c>
      <c r="C5" s="7">
        <f>C8+C6</f>
        <v>83946.54999999999</v>
      </c>
      <c r="D5" s="7">
        <f>D8+D6</f>
        <v>85550.20000000001</v>
      </c>
    </row>
    <row r="6" spans="1:4" ht="15.75">
      <c r="A6" s="25" t="s">
        <v>23</v>
      </c>
      <c r="B6" s="18">
        <v>92.7</v>
      </c>
      <c r="C6" s="18">
        <f>45.6+105.35</f>
        <v>150.95</v>
      </c>
      <c r="D6" s="18">
        <f>40.3+111.55</f>
        <v>151.85</v>
      </c>
    </row>
    <row r="7" spans="1:4" ht="4.5" customHeight="1">
      <c r="A7" s="24"/>
      <c r="B7" s="8"/>
      <c r="C7" s="8"/>
      <c r="D7" s="8"/>
    </row>
    <row r="8" spans="1:4" s="9" customFormat="1" ht="15.75">
      <c r="A8" s="26" t="s">
        <v>9</v>
      </c>
      <c r="B8" s="7">
        <f>B9+B10+B11</f>
        <v>79425.15</v>
      </c>
      <c r="C8" s="7">
        <f>C9+C10+C11</f>
        <v>83795.59999999999</v>
      </c>
      <c r="D8" s="7">
        <f>D9+D10+D11</f>
        <v>85398.35</v>
      </c>
    </row>
    <row r="9" spans="1:4" ht="15.75">
      <c r="A9" s="27" t="s">
        <v>24</v>
      </c>
      <c r="B9" s="16">
        <v>171.6</v>
      </c>
      <c r="C9" s="16">
        <v>164</v>
      </c>
      <c r="D9" s="16">
        <v>172.55</v>
      </c>
    </row>
    <row r="10" spans="1:4" ht="16.5" customHeight="1">
      <c r="A10" s="28" t="s">
        <v>25</v>
      </c>
      <c r="B10" s="16">
        <f>21.65+2536.9</f>
        <v>2558.55</v>
      </c>
      <c r="C10" s="16">
        <f>16.9+2446</f>
        <v>2462.9</v>
      </c>
      <c r="D10" s="16">
        <f>19.7+2267</f>
        <v>2286.7</v>
      </c>
    </row>
    <row r="11" spans="1:4" ht="16.5" customHeight="1">
      <c r="A11" s="28" t="s">
        <v>26</v>
      </c>
      <c r="B11" s="16">
        <f>80+62967+B12</f>
        <v>76695</v>
      </c>
      <c r="C11" s="16">
        <f>83.7+67067+163+C12</f>
        <v>81168.7</v>
      </c>
      <c r="D11" s="16">
        <f>84.1+68456+D12</f>
        <v>82939.1</v>
      </c>
    </row>
    <row r="12" spans="1:4" ht="16.5" customHeight="1">
      <c r="A12" s="29" t="s">
        <v>19</v>
      </c>
      <c r="B12" s="19">
        <v>13648</v>
      </c>
      <c r="C12" s="19">
        <v>13855</v>
      </c>
      <c r="D12" s="19">
        <v>14399</v>
      </c>
    </row>
    <row r="13" spans="1:4" ht="9.75" customHeight="1">
      <c r="A13" s="30"/>
      <c r="B13" s="10"/>
      <c r="C13" s="10"/>
      <c r="D13" s="10"/>
    </row>
    <row r="14" spans="1:4" ht="15" customHeight="1">
      <c r="A14" s="24" t="s">
        <v>13</v>
      </c>
      <c r="B14" s="7">
        <f>B15+B25</f>
        <v>372242</v>
      </c>
      <c r="C14" s="7">
        <f>C15+C25</f>
        <v>382031</v>
      </c>
      <c r="D14" s="7">
        <f>D15+D25</f>
        <v>392438</v>
      </c>
    </row>
    <row r="15" spans="1:4" s="9" customFormat="1" ht="17.25" customHeight="1">
      <c r="A15" s="26" t="s">
        <v>1</v>
      </c>
      <c r="B15" s="7">
        <f>B16+B22+B23</f>
        <v>37615</v>
      </c>
      <c r="C15" s="7">
        <f>C16+C22+C23</f>
        <v>41861</v>
      </c>
      <c r="D15" s="7">
        <f>D16+D22+D23</f>
        <v>46341</v>
      </c>
    </row>
    <row r="16" spans="1:4" s="9" customFormat="1" ht="15" customHeight="1">
      <c r="A16" s="28" t="s">
        <v>17</v>
      </c>
      <c r="B16" s="11">
        <f>SUM(B17:B20)</f>
        <v>37615</v>
      </c>
      <c r="C16" s="11">
        <f>SUM(C17:C20)</f>
        <v>41861</v>
      </c>
      <c r="D16" s="11">
        <f>SUM(D17:D20)</f>
        <v>46341</v>
      </c>
    </row>
    <row r="17" spans="1:4" ht="15">
      <c r="A17" s="30" t="s">
        <v>2</v>
      </c>
      <c r="B17" s="36">
        <v>2300</v>
      </c>
      <c r="C17" s="36">
        <v>4200</v>
      </c>
      <c r="D17" s="36">
        <v>0</v>
      </c>
    </row>
    <row r="18" spans="1:4" ht="15">
      <c r="A18" s="30" t="s">
        <v>3</v>
      </c>
      <c r="B18" s="16">
        <f>6100-7+15720</f>
        <v>21813</v>
      </c>
      <c r="C18" s="16">
        <f>8500+12377</f>
        <v>20877</v>
      </c>
      <c r="D18" s="16">
        <f>13600+12501-4</f>
        <v>26097</v>
      </c>
    </row>
    <row r="19" spans="1:4" ht="15" hidden="1">
      <c r="A19" s="30" t="s">
        <v>11</v>
      </c>
      <c r="B19" s="10"/>
      <c r="C19" s="10"/>
      <c r="D19" s="10"/>
    </row>
    <row r="20" spans="1:4" ht="15">
      <c r="A20" s="30" t="s">
        <v>4</v>
      </c>
      <c r="B20" s="16">
        <f>13530-28</f>
        <v>13502</v>
      </c>
      <c r="C20" s="16">
        <f>16830-46</f>
        <v>16784</v>
      </c>
      <c r="D20" s="16">
        <f>20280-36</f>
        <v>20244</v>
      </c>
    </row>
    <row r="21" spans="1:4" ht="15" customHeight="1" hidden="1">
      <c r="A21" s="31" t="s">
        <v>5</v>
      </c>
      <c r="B21" s="10"/>
      <c r="C21" s="10"/>
      <c r="D21" s="10"/>
    </row>
    <row r="22" spans="1:4" ht="15.75">
      <c r="A22" s="32" t="s">
        <v>6</v>
      </c>
      <c r="B22" s="20">
        <v>0</v>
      </c>
      <c r="C22" s="20">
        <v>0</v>
      </c>
      <c r="D22" s="20">
        <v>0</v>
      </c>
    </row>
    <row r="23" spans="1:4" ht="15.75">
      <c r="A23" s="28" t="s">
        <v>10</v>
      </c>
      <c r="B23" s="20">
        <v>0</v>
      </c>
      <c r="C23" s="20">
        <v>0</v>
      </c>
      <c r="D23" s="20">
        <v>0</v>
      </c>
    </row>
    <row r="24" spans="1:4" ht="7.5" customHeight="1">
      <c r="A24" s="25"/>
      <c r="B24" s="8"/>
      <c r="C24" s="8"/>
      <c r="D24" s="8"/>
    </row>
    <row r="25" spans="1:4" s="9" customFormat="1" ht="15.75">
      <c r="A25" s="26" t="s">
        <v>16</v>
      </c>
      <c r="B25" s="7">
        <f>B26+B27+B28+B29</f>
        <v>334627</v>
      </c>
      <c r="C25" s="7">
        <f>C26+C27+C28+C29</f>
        <v>340170</v>
      </c>
      <c r="D25" s="7">
        <f>D26+D27+D28+D29</f>
        <v>346097</v>
      </c>
    </row>
    <row r="26" spans="1:4" ht="15.75">
      <c r="A26" s="27" t="s">
        <v>27</v>
      </c>
      <c r="B26" s="17">
        <v>164095</v>
      </c>
      <c r="C26" s="17">
        <v>166311</v>
      </c>
      <c r="D26" s="17">
        <f>167347-142</f>
        <v>167205</v>
      </c>
    </row>
    <row r="27" spans="1:4" ht="15.75">
      <c r="A27" s="33" t="s">
        <v>7</v>
      </c>
      <c r="B27" s="12">
        <v>64224</v>
      </c>
      <c r="C27" s="12">
        <v>65299</v>
      </c>
      <c r="D27" s="12">
        <f>68233-142</f>
        <v>68091</v>
      </c>
    </row>
    <row r="28" spans="1:4" ht="15.75">
      <c r="A28" s="28" t="s">
        <v>8</v>
      </c>
      <c r="B28" s="12">
        <v>59096</v>
      </c>
      <c r="C28" s="12">
        <v>59101</v>
      </c>
      <c r="D28" s="12">
        <f>61418-20</f>
        <v>61398</v>
      </c>
    </row>
    <row r="29" spans="1:4" ht="15.75">
      <c r="A29" s="28" t="s">
        <v>18</v>
      </c>
      <c r="B29" s="12">
        <v>47212</v>
      </c>
      <c r="C29" s="12">
        <v>49459</v>
      </c>
      <c r="D29" s="12">
        <v>49403</v>
      </c>
    </row>
    <row r="30" spans="1:4" ht="9.75" customHeight="1">
      <c r="A30" s="32"/>
      <c r="B30" s="10"/>
      <c r="C30" s="10"/>
      <c r="D30" s="10"/>
    </row>
    <row r="31" spans="1:4" ht="14.25">
      <c r="A31" s="34" t="s">
        <v>28</v>
      </c>
      <c r="B31" s="7">
        <f>B5+B14</f>
        <v>451759.85</v>
      </c>
      <c r="C31" s="7">
        <f>C5+C14</f>
        <v>465977.55</v>
      </c>
      <c r="D31" s="7">
        <f>D5+D14</f>
        <v>477988.2</v>
      </c>
    </row>
    <row r="32" spans="1:4" ht="12.75">
      <c r="A32" s="35"/>
      <c r="B32" s="13"/>
      <c r="C32" s="13"/>
      <c r="D32" s="13"/>
    </row>
    <row r="33" ht="22.5" customHeight="1">
      <c r="A33" s="14" t="s">
        <v>12</v>
      </c>
    </row>
    <row r="34" spans="1:4" ht="13.5" customHeight="1">
      <c r="A34" s="38" t="s">
        <v>35</v>
      </c>
      <c r="B34" s="38"/>
      <c r="C34" s="38"/>
      <c r="D34" s="38"/>
    </row>
    <row r="35" ht="12.75" customHeight="1">
      <c r="A35" s="1" t="s">
        <v>29</v>
      </c>
    </row>
    <row r="36" ht="12.75">
      <c r="A36" s="21" t="s">
        <v>32</v>
      </c>
    </row>
  </sheetData>
  <sheetProtection/>
  <mergeCells count="2">
    <mergeCell ref="A1:D1"/>
    <mergeCell ref="A34:D34"/>
  </mergeCells>
  <printOptions/>
  <pageMargins left="0.57" right="0.26" top="0.73" bottom="0.354330708661417" header="0.71" footer="0.19685039370078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S.Mohajur</dc:creator>
  <cp:keywords/>
  <dc:description/>
  <cp:lastModifiedBy>Hansraj Panchoo</cp:lastModifiedBy>
  <cp:lastPrinted>2024-04-25T05:26:59Z</cp:lastPrinted>
  <dcterms:created xsi:type="dcterms:W3CDTF">2004-10-25T11:04:20Z</dcterms:created>
  <dcterms:modified xsi:type="dcterms:W3CDTF">2024-04-25T05:28:04Z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3100.00000000000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