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7" windowHeight="6521" activeTab="0"/>
  </bookViews>
  <sheets>
    <sheet name="Mar-24" sheetId="1" r:id="rId1"/>
    <sheet name="Sheet2" sheetId="2" state="hidden" r:id="rId2"/>
  </sheets>
  <definedNames>
    <definedName name="_xlnm.Print_Area" localSheetId="0">'Mar-24'!$A$1:$D$53</definedName>
  </definedNames>
  <calcPr fullCalcOnLoad="1"/>
</workbook>
</file>

<file path=xl/sharedStrings.xml><?xml version="1.0" encoding="utf-8"?>
<sst xmlns="http://schemas.openxmlformats.org/spreadsheetml/2006/main" count="48" uniqueCount="35">
  <si>
    <t xml:space="preserve">       - Government Guaranteed</t>
  </si>
  <si>
    <t xml:space="preserve">       - Non-Guaranteed</t>
  </si>
  <si>
    <t>Total External Debt</t>
  </si>
  <si>
    <t>GDP</t>
  </si>
  <si>
    <t>Public Enterprises</t>
  </si>
  <si>
    <t>Other Deposit Taking Institutions*</t>
  </si>
  <si>
    <t>Global Business*</t>
  </si>
  <si>
    <t>Short Term</t>
  </si>
  <si>
    <t>Long Term</t>
  </si>
  <si>
    <t xml:space="preserve">Extra Budgetary Unit </t>
  </si>
  <si>
    <t>Monetary Authorities*</t>
  </si>
  <si>
    <t>Other*</t>
  </si>
  <si>
    <t xml:space="preserve">   o/w IMF SDR Allocations</t>
  </si>
  <si>
    <t>The figures may not add up to totals due to rounding</t>
  </si>
  <si>
    <t xml:space="preserve">Gross External Debt Stock (end of period) </t>
  </si>
  <si>
    <t>Rs million</t>
  </si>
  <si>
    <t>Private Sector*</t>
  </si>
  <si>
    <t>Percent of GDP</t>
  </si>
  <si>
    <t>Percent of Export of Goods &amp; Services</t>
  </si>
  <si>
    <r>
      <t xml:space="preserve">Long Term </t>
    </r>
    <r>
      <rPr>
        <i/>
        <vertAlign val="superscript"/>
        <sz val="10"/>
        <rFont val="Times New Roman"/>
        <family val="1"/>
      </rPr>
      <t>2</t>
    </r>
  </si>
  <si>
    <t>Table 2 - Gross External Debt Stock</t>
  </si>
  <si>
    <t>Provisional</t>
  </si>
  <si>
    <t xml:space="preserve">Export of Goods &amp; Services  </t>
  </si>
  <si>
    <t>* source Bank of Mauritius</t>
  </si>
  <si>
    <t xml:space="preserve">Budgetary Central Government </t>
  </si>
  <si>
    <r>
      <t xml:space="preserve">Long Term </t>
    </r>
    <r>
      <rPr>
        <i/>
        <vertAlign val="superscript"/>
        <sz val="10"/>
        <rFont val="Times New Roman"/>
        <family val="1"/>
      </rPr>
      <t>1</t>
    </r>
  </si>
  <si>
    <t>Sep 2023</t>
  </si>
  <si>
    <t>Dec 2023</t>
  </si>
  <si>
    <t>Revised</t>
  </si>
  <si>
    <t>Mar 2024</t>
  </si>
  <si>
    <t>Note 1 - Includes debt liability in respect of IMF SDR Allocations</t>
  </si>
  <si>
    <t>Note 2 - Includes debt liabilities of affiliated enterprises of global business</t>
  </si>
  <si>
    <r>
      <t xml:space="preserve">External Debt excluding Deposit Taking Institutions and Global Business </t>
    </r>
    <r>
      <rPr>
        <b/>
        <vertAlign val="superscript"/>
        <sz val="10"/>
        <rFont val="Times New Roman"/>
        <family val="1"/>
      </rPr>
      <t>3</t>
    </r>
  </si>
  <si>
    <t>Debt data for 'Global Business', 'Private Sector' and 'Other' are based on latest External Sector Statistics – National Accounts (ESSNAC) survey results, Foreign Assets and Liabilities (FAL) survey results, Other Financial Corporations (OFC) surveys</t>
  </si>
  <si>
    <t>Note 3 - Debt stocks of 'Other Deposit Taking Institutions' and 'Global Business' are excluded as their debts are matched with almost the same level of assets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</si>
</sst>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0.0%"/>
    <numFmt numFmtId="179" formatCode="_(* #,##0_);_(* \(#,##0\);_(* &quot;-&quot;??_);_(@_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_);_(* \(#,##0.0\);_(* &quot;-&quot;??_);_(@_)"/>
    <numFmt numFmtId="186" formatCode="#,##0.0000000000"/>
    <numFmt numFmtId="187" formatCode="#,##0.000000000"/>
    <numFmt numFmtId="188" formatCode="#,##0.00000000"/>
    <numFmt numFmtId="189" formatCode="#,##0.0000000"/>
    <numFmt numFmtId="190" formatCode="#,##0.000000"/>
    <numFmt numFmtId="191" formatCode="#,##0.00000"/>
    <numFmt numFmtId="192" formatCode="#,##0.0000"/>
    <numFmt numFmtId="193" formatCode="#,##0.000"/>
    <numFmt numFmtId="194" formatCode="0.000"/>
    <numFmt numFmtId="195" formatCode="0.0"/>
    <numFmt numFmtId="196" formatCode="#,##0\ 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9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17" fontId="3" fillId="33" borderId="10" xfId="0" applyNumberFormat="1" applyFont="1" applyFill="1" applyBorder="1" applyAlignment="1" quotePrefix="1">
      <alignment horizontal="center"/>
    </xf>
    <xf numFmtId="0" fontId="2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left" indent="1"/>
    </xf>
    <xf numFmtId="3" fontId="5" fillId="33" borderId="11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/>
    </xf>
    <xf numFmtId="178" fontId="3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5" fillId="33" borderId="0" xfId="59" applyFont="1" applyFill="1" applyBorder="1" applyAlignment="1">
      <alignment vertical="center"/>
      <protection/>
    </xf>
    <xf numFmtId="3" fontId="5" fillId="0" borderId="11" xfId="0" applyNumberFormat="1" applyFont="1" applyFill="1" applyBorder="1" applyAlignment="1">
      <alignment/>
    </xf>
    <xf numFmtId="179" fontId="2" fillId="0" borderId="0" xfId="42" applyNumberFormat="1" applyFont="1" applyFill="1" applyAlignment="1">
      <alignment/>
    </xf>
    <xf numFmtId="3" fontId="3" fillId="33" borderId="11" xfId="0" applyNumberFormat="1" applyFont="1" applyFill="1" applyBorder="1" applyAlignment="1">
      <alignment vertical="center"/>
    </xf>
    <xf numFmtId="3" fontId="5" fillId="0" borderId="11" xfId="58" applyNumberFormat="1" applyFont="1" applyFill="1" applyBorder="1">
      <alignment/>
      <protection/>
    </xf>
    <xf numFmtId="3" fontId="2" fillId="0" borderId="11" xfId="0" applyNumberFormat="1" applyFont="1" applyBorder="1" applyAlignment="1">
      <alignment/>
    </xf>
    <xf numFmtId="0" fontId="4" fillId="33" borderId="12" xfId="0" applyFont="1" applyFill="1" applyBorder="1" applyAlignment="1">
      <alignment horizontal="center"/>
    </xf>
    <xf numFmtId="179" fontId="5" fillId="33" borderId="11" xfId="42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171" fontId="3" fillId="33" borderId="11" xfId="42" applyFont="1" applyFill="1" applyBorder="1" applyAlignment="1">
      <alignment/>
    </xf>
    <xf numFmtId="171" fontId="2" fillId="33" borderId="11" xfId="42" applyFont="1" applyFill="1" applyBorder="1" applyAlignment="1">
      <alignment/>
    </xf>
    <xf numFmtId="171" fontId="5" fillId="33" borderId="11" xfId="42" applyFont="1" applyFill="1" applyBorder="1" applyAlignment="1">
      <alignment/>
    </xf>
    <xf numFmtId="179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/>
    </xf>
    <xf numFmtId="180" fontId="9" fillId="33" borderId="0" xfId="0" applyNumberFormat="1" applyFont="1" applyFill="1" applyBorder="1" applyAlignment="1">
      <alignment horizontal="left" vertical="center" wrapText="1"/>
    </xf>
    <xf numFmtId="3" fontId="2" fillId="33" borderId="0" xfId="0" applyNumberFormat="1" applyFont="1" applyFill="1" applyAlignment="1">
      <alignment/>
    </xf>
    <xf numFmtId="180" fontId="9" fillId="33" borderId="0" xfId="0" applyNumberFormat="1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 vertical="center"/>
    </xf>
    <xf numFmtId="180" fontId="9" fillId="33" borderId="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CGDD-Jan-09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58"/>
  <sheetViews>
    <sheetView showGridLines="0" tabSelected="1"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61.421875" style="1" customWidth="1"/>
    <col min="2" max="2" width="10.7109375" style="1" customWidth="1"/>
    <col min="3" max="3" width="9.8515625" style="1" customWidth="1"/>
    <col min="4" max="4" width="11.00390625" style="1" customWidth="1"/>
    <col min="5" max="16384" width="9.140625" style="1" customWidth="1"/>
  </cols>
  <sheetData>
    <row r="1" spans="1:4" ht="18" customHeight="1">
      <c r="A1" s="37" t="s">
        <v>20</v>
      </c>
      <c r="B1" s="37"/>
      <c r="C1" s="37"/>
      <c r="D1" s="37"/>
    </row>
    <row r="2" spans="1:4" ht="13.5">
      <c r="A2" s="3" t="s">
        <v>14</v>
      </c>
      <c r="B2" s="2"/>
      <c r="C2" s="2"/>
      <c r="D2" s="2" t="s">
        <v>15</v>
      </c>
    </row>
    <row r="3" spans="1:4" ht="13.5">
      <c r="A3" s="4"/>
      <c r="B3" s="5" t="s">
        <v>26</v>
      </c>
      <c r="C3" s="5" t="s">
        <v>27</v>
      </c>
      <c r="D3" s="5" t="s">
        <v>29</v>
      </c>
    </row>
    <row r="4" spans="1:4" ht="13.5">
      <c r="A4" s="6"/>
      <c r="B4" s="25" t="s">
        <v>28</v>
      </c>
      <c r="C4" s="25" t="s">
        <v>28</v>
      </c>
      <c r="D4" s="25" t="s">
        <v>21</v>
      </c>
    </row>
    <row r="5" spans="1:4" ht="18" customHeight="1">
      <c r="A5" s="7" t="s">
        <v>24</v>
      </c>
      <c r="B5" s="8">
        <f>B6+B7</f>
        <v>79517.75000000001</v>
      </c>
      <c r="C5" s="8">
        <f>C6+C7</f>
        <v>83946.55000000002</v>
      </c>
      <c r="D5" s="8">
        <f>D6+D7</f>
        <v>85550.20000000001</v>
      </c>
    </row>
    <row r="6" spans="1:4" s="11" customFormat="1" ht="13.5">
      <c r="A6" s="9" t="s">
        <v>7</v>
      </c>
      <c r="B6" s="10">
        <v>35.35</v>
      </c>
      <c r="C6" s="10">
        <v>45.6</v>
      </c>
      <c r="D6" s="10">
        <v>40.3</v>
      </c>
    </row>
    <row r="7" spans="1:4" s="11" customFormat="1" ht="15" customHeight="1">
      <c r="A7" s="9" t="s">
        <v>25</v>
      </c>
      <c r="B7" s="23">
        <f>65504+57.35+44.75+228.5+B8</f>
        <v>79482.40000000001</v>
      </c>
      <c r="C7" s="23">
        <f>69513+163+105.35+30.25+234.35+C8</f>
        <v>83900.95000000001</v>
      </c>
      <c r="D7" s="23">
        <f>70723+111.55+30.55+245.8+D8</f>
        <v>85509.90000000001</v>
      </c>
    </row>
    <row r="8" spans="1:4" s="11" customFormat="1" ht="15" customHeight="1">
      <c r="A8" s="9" t="s">
        <v>12</v>
      </c>
      <c r="B8" s="20">
        <v>13647.8</v>
      </c>
      <c r="C8" s="20">
        <v>13855</v>
      </c>
      <c r="D8" s="20">
        <v>14399</v>
      </c>
    </row>
    <row r="9" spans="1:4" s="11" customFormat="1" ht="9.75" customHeight="1">
      <c r="A9" s="9"/>
      <c r="B9" s="10"/>
      <c r="C9" s="10"/>
      <c r="D9" s="10"/>
    </row>
    <row r="10" spans="1:4" s="12" customFormat="1" ht="14.25" customHeight="1">
      <c r="A10" s="7" t="s">
        <v>4</v>
      </c>
      <c r="B10" s="8">
        <f>B12+B13</f>
        <v>29519</v>
      </c>
      <c r="C10" s="8">
        <f>C12+C13</f>
        <v>29486.4</v>
      </c>
      <c r="D10" s="8">
        <f>D12+D13</f>
        <v>30381.5</v>
      </c>
    </row>
    <row r="11" spans="1:4" s="12" customFormat="1" ht="14.25" customHeight="1">
      <c r="A11" s="9" t="s">
        <v>8</v>
      </c>
      <c r="B11" s="7"/>
      <c r="C11" s="7"/>
      <c r="D11" s="7"/>
    </row>
    <row r="12" spans="1:4" ht="13.5">
      <c r="A12" s="13" t="s">
        <v>0</v>
      </c>
      <c r="B12" s="24">
        <v>29519</v>
      </c>
      <c r="C12" s="24">
        <f>29483+3.4</f>
        <v>29486.4</v>
      </c>
      <c r="D12" s="24">
        <f>30375+6.5</f>
        <v>30381.5</v>
      </c>
    </row>
    <row r="13" spans="1:4" ht="13.5">
      <c r="A13" s="13" t="s">
        <v>1</v>
      </c>
      <c r="B13" s="24">
        <v>0</v>
      </c>
      <c r="C13" s="24">
        <v>0</v>
      </c>
      <c r="D13" s="24">
        <v>0</v>
      </c>
    </row>
    <row r="14" spans="1:4" ht="8.25" customHeight="1">
      <c r="A14" s="13"/>
      <c r="B14" s="14"/>
      <c r="C14" s="14"/>
      <c r="D14" s="14"/>
    </row>
    <row r="15" spans="1:4" s="12" customFormat="1" ht="16.5" customHeight="1" hidden="1">
      <c r="A15" s="15" t="s">
        <v>9</v>
      </c>
      <c r="B15" s="28">
        <f>B17</f>
        <v>0</v>
      </c>
      <c r="C15" s="28">
        <f>C17</f>
        <v>0</v>
      </c>
      <c r="D15" s="28">
        <f>D17</f>
        <v>0</v>
      </c>
    </row>
    <row r="16" spans="1:4" ht="16.5" customHeight="1" hidden="1">
      <c r="A16" s="9" t="s">
        <v>8</v>
      </c>
      <c r="B16" s="29"/>
      <c r="C16" s="29"/>
      <c r="D16" s="29"/>
    </row>
    <row r="17" spans="1:4" ht="15" customHeight="1" hidden="1">
      <c r="A17" s="13" t="s">
        <v>0</v>
      </c>
      <c r="B17" s="30">
        <v>0</v>
      </c>
      <c r="C17" s="30">
        <v>0</v>
      </c>
      <c r="D17" s="30">
        <v>0</v>
      </c>
    </row>
    <row r="18" spans="1:4" ht="9.75" customHeight="1" hidden="1">
      <c r="A18" s="6"/>
      <c r="B18" s="14"/>
      <c r="C18" s="14"/>
      <c r="D18" s="14"/>
    </row>
    <row r="19" spans="1:4" s="12" customFormat="1" ht="16.5" customHeight="1">
      <c r="A19" s="7" t="s">
        <v>10</v>
      </c>
      <c r="B19" s="8">
        <f>B20+B21</f>
        <v>63007.03870356016</v>
      </c>
      <c r="C19" s="8">
        <f>C20+C21</f>
        <v>65262.94359027823</v>
      </c>
      <c r="D19" s="8">
        <f>D20+D21</f>
        <v>64175.78758886655</v>
      </c>
    </row>
    <row r="20" spans="1:4" ht="16.5" customHeight="1">
      <c r="A20" s="9" t="s">
        <v>7</v>
      </c>
      <c r="B20" s="10">
        <v>623.732132980166</v>
      </c>
      <c r="C20" s="10">
        <v>771.6014600982221</v>
      </c>
      <c r="D20" s="10">
        <v>866.8928582065568</v>
      </c>
    </row>
    <row r="21" spans="1:4" ht="16.5" customHeight="1">
      <c r="A21" s="9" t="s">
        <v>8</v>
      </c>
      <c r="B21" s="10">
        <v>62383.306570579996</v>
      </c>
      <c r="C21" s="10">
        <v>64491.342130180004</v>
      </c>
      <c r="D21" s="10">
        <v>63308.894730659995</v>
      </c>
    </row>
    <row r="22" spans="1:4" ht="9" customHeight="1">
      <c r="A22" s="9"/>
      <c r="B22" s="14"/>
      <c r="C22" s="14"/>
      <c r="D22" s="14"/>
    </row>
    <row r="23" spans="1:4" s="12" customFormat="1" ht="16.5" customHeight="1">
      <c r="A23" s="7" t="s">
        <v>5</v>
      </c>
      <c r="B23" s="8">
        <f>B24+B25</f>
        <v>616350.6037597846</v>
      </c>
      <c r="C23" s="8">
        <f>C24+C25</f>
        <v>627060.5636741798</v>
      </c>
      <c r="D23" s="8">
        <f>D24+D25</f>
        <v>684692.8836635416</v>
      </c>
    </row>
    <row r="24" spans="1:4" ht="16.5" customHeight="1">
      <c r="A24" s="9" t="s">
        <v>7</v>
      </c>
      <c r="B24" s="10">
        <v>402268.1801882716</v>
      </c>
      <c r="C24" s="10">
        <v>406455.12291328417</v>
      </c>
      <c r="D24" s="10">
        <v>456395.1297140851</v>
      </c>
    </row>
    <row r="25" spans="1:4" ht="16.5" customHeight="1">
      <c r="A25" s="9" t="s">
        <v>8</v>
      </c>
      <c r="B25" s="10">
        <v>214082.423571513</v>
      </c>
      <c r="C25" s="10">
        <v>220605.44076089573</v>
      </c>
      <c r="D25" s="10">
        <v>228297.75394945662</v>
      </c>
    </row>
    <row r="26" spans="1:4" ht="9" customHeight="1">
      <c r="A26" s="9"/>
      <c r="B26" s="14"/>
      <c r="C26" s="14"/>
      <c r="D26" s="14"/>
    </row>
    <row r="27" spans="1:4" s="12" customFormat="1" ht="16.5" customHeight="1">
      <c r="A27" s="7" t="s">
        <v>6</v>
      </c>
      <c r="B27" s="8">
        <f>B28</f>
        <v>7803364.186186567</v>
      </c>
      <c r="C27" s="8">
        <f>C28</f>
        <v>7877801.464196041</v>
      </c>
      <c r="D27" s="8">
        <f>D28</f>
        <v>8339021.808909882</v>
      </c>
    </row>
    <row r="28" spans="1:4" ht="16.5" customHeight="1">
      <c r="A28" s="9" t="s">
        <v>19</v>
      </c>
      <c r="B28" s="10">
        <v>7803364.186186567</v>
      </c>
      <c r="C28" s="10">
        <v>7877801.464196041</v>
      </c>
      <c r="D28" s="10">
        <v>8339021.808909882</v>
      </c>
    </row>
    <row r="29" spans="1:4" ht="9" customHeight="1">
      <c r="A29" s="9"/>
      <c r="B29" s="14"/>
      <c r="C29" s="14"/>
      <c r="D29" s="14"/>
    </row>
    <row r="30" spans="1:4" s="12" customFormat="1" ht="16.5" customHeight="1">
      <c r="A30" s="7" t="s">
        <v>16</v>
      </c>
      <c r="B30" s="8">
        <f>B31+B32</f>
        <v>22333.35353102613</v>
      </c>
      <c r="C30" s="8">
        <f>C31+C32</f>
        <v>21995.472269816924</v>
      </c>
      <c r="D30" s="8">
        <f>D31+D32</f>
        <v>22058.61725086584</v>
      </c>
    </row>
    <row r="31" spans="1:4" ht="14.25" customHeight="1">
      <c r="A31" s="9" t="s">
        <v>7</v>
      </c>
      <c r="B31" s="10">
        <v>349.4291831401446</v>
      </c>
      <c r="C31" s="10">
        <v>360.3058737709401</v>
      </c>
      <c r="D31" s="10">
        <v>305.07043417545555</v>
      </c>
    </row>
    <row r="32" spans="1:4" ht="14.25" customHeight="1">
      <c r="A32" s="9" t="s">
        <v>8</v>
      </c>
      <c r="B32" s="10">
        <v>21983.924347885983</v>
      </c>
      <c r="C32" s="10">
        <v>21635.166396045985</v>
      </c>
      <c r="D32" s="10">
        <v>21753.54681669038</v>
      </c>
    </row>
    <row r="33" spans="1:4" ht="10.5" customHeight="1">
      <c r="A33" s="9"/>
      <c r="B33" s="14"/>
      <c r="C33" s="14"/>
      <c r="D33" s="14"/>
    </row>
    <row r="34" spans="1:4" ht="16.5" customHeight="1">
      <c r="A34" s="15" t="s">
        <v>11</v>
      </c>
      <c r="B34" s="8">
        <f>B35+B36</f>
        <v>13379.89419765925</v>
      </c>
      <c r="C34" s="8">
        <f>C35+C36</f>
        <v>13130.538340248171</v>
      </c>
      <c r="D34" s="8">
        <f>D35+D36</f>
        <v>11535.553086149324</v>
      </c>
    </row>
    <row r="35" spans="1:4" s="11" customFormat="1" ht="16.5" customHeight="1">
      <c r="A35" s="9" t="s">
        <v>7</v>
      </c>
      <c r="B35" s="10">
        <v>10753.634029163593</v>
      </c>
      <c r="C35" s="10">
        <v>10282.171112341588</v>
      </c>
      <c r="D35" s="10">
        <v>8908.119748465004</v>
      </c>
    </row>
    <row r="36" spans="1:4" s="11" customFormat="1" ht="16.5" customHeight="1">
      <c r="A36" s="9" t="s">
        <v>8</v>
      </c>
      <c r="B36" s="26">
        <v>2626.260168495658</v>
      </c>
      <c r="C36" s="26">
        <v>2848.3672279065827</v>
      </c>
      <c r="D36" s="26">
        <v>2627.4333376843197</v>
      </c>
    </row>
    <row r="37" spans="1:4" ht="10.5" customHeight="1">
      <c r="A37" s="9"/>
      <c r="B37" s="14"/>
      <c r="C37" s="14"/>
      <c r="D37" s="14"/>
    </row>
    <row r="38" spans="1:4" ht="15.75" customHeight="1">
      <c r="A38" s="7" t="s">
        <v>2</v>
      </c>
      <c r="B38" s="8">
        <f>B39+B40</f>
        <v>8627471.826378597</v>
      </c>
      <c r="C38" s="8">
        <f>C39+C40</f>
        <v>8718683.932070564</v>
      </c>
      <c r="D38" s="8">
        <f>D39+D40</f>
        <v>9237416.350499304</v>
      </c>
    </row>
    <row r="39" spans="1:4" s="11" customFormat="1" ht="13.5">
      <c r="A39" s="9" t="s">
        <v>7</v>
      </c>
      <c r="B39" s="10">
        <f>B6+B20+B24+B31+B35</f>
        <v>414030.32553355553</v>
      </c>
      <c r="C39" s="10">
        <f>C6+C20+C24+C31+C35</f>
        <v>417914.8013594949</v>
      </c>
      <c r="D39" s="10">
        <f>D6+D20+D24+D31+D35</f>
        <v>466515.5127549321</v>
      </c>
    </row>
    <row r="40" spans="1:4" s="11" customFormat="1" ht="13.5">
      <c r="A40" s="9" t="s">
        <v>8</v>
      </c>
      <c r="B40" s="10">
        <f>B7+B10+B15+B25+B28+B32+B36+B21</f>
        <v>8213441.500845042</v>
      </c>
      <c r="C40" s="10">
        <f>C7+C10+C15+C25+C28+C32+C36+C21</f>
        <v>8300769.130711069</v>
      </c>
      <c r="D40" s="10">
        <f>D7+D10+D15+D25+D28+D32+D36+D21</f>
        <v>8770900.837744372</v>
      </c>
    </row>
    <row r="41" spans="1:4" s="11" customFormat="1" ht="6" customHeight="1">
      <c r="A41" s="9"/>
      <c r="B41" s="10"/>
      <c r="C41" s="10"/>
      <c r="D41" s="10"/>
    </row>
    <row r="42" spans="1:4" s="11" customFormat="1" ht="15.75" customHeight="1">
      <c r="A42" s="27" t="s">
        <v>32</v>
      </c>
      <c r="B42" s="22">
        <f>B38-B23-B27</f>
        <v>207757.03643224575</v>
      </c>
      <c r="C42" s="22">
        <f>C38-C23-C27</f>
        <v>213821.90420034342</v>
      </c>
      <c r="D42" s="22">
        <f>D38-D23-D27</f>
        <v>213701.65792588145</v>
      </c>
    </row>
    <row r="43" spans="1:4" ht="6" customHeight="1">
      <c r="A43" s="6"/>
      <c r="B43" s="6"/>
      <c r="C43" s="6"/>
      <c r="D43" s="6"/>
    </row>
    <row r="44" spans="1:4" ht="13.5">
      <c r="A44" s="16" t="s">
        <v>17</v>
      </c>
      <c r="B44" s="17">
        <f>(B38-B23-B27)/B54</f>
        <v>0.3297730737019774</v>
      </c>
      <c r="C44" s="17">
        <f>(C38-C23-C27)/C54</f>
        <v>0.32808960961695616</v>
      </c>
      <c r="D44" s="17">
        <f>(D38-D23-D27)/D54</f>
        <v>0.31900531112984243</v>
      </c>
    </row>
    <row r="45" spans="1:4" ht="13.5">
      <c r="A45" s="16" t="s">
        <v>18</v>
      </c>
      <c r="B45" s="17">
        <f>(B38-B23-B27)/B55</f>
        <v>0.6008480605259686</v>
      </c>
      <c r="C45" s="17">
        <f>(C38-C23-C27)/C55</f>
        <v>0.6161286539640659</v>
      </c>
      <c r="D45" s="17">
        <f>(D38-D23-D27)/D55</f>
        <v>0.6100184343625298</v>
      </c>
    </row>
    <row r="46" spans="1:4" ht="2.25" customHeight="1">
      <c r="A46" s="18"/>
      <c r="B46" s="18"/>
      <c r="C46" s="18"/>
      <c r="D46" s="18"/>
    </row>
    <row r="47" ht="7.5" customHeight="1">
      <c r="A47" s="19"/>
    </row>
    <row r="48" ht="12" customHeight="1">
      <c r="A48" s="32" t="s">
        <v>23</v>
      </c>
    </row>
    <row r="49" ht="13.5">
      <c r="A49" s="33" t="s">
        <v>13</v>
      </c>
    </row>
    <row r="50" spans="1:4" ht="26.25" customHeight="1">
      <c r="A50" s="39" t="s">
        <v>33</v>
      </c>
      <c r="B50" s="39"/>
      <c r="C50" s="39"/>
      <c r="D50" s="39"/>
    </row>
    <row r="51" spans="1:2" ht="12.75" customHeight="1">
      <c r="A51" s="36" t="s">
        <v>30</v>
      </c>
      <c r="B51" s="36"/>
    </row>
    <row r="52" ht="13.5" customHeight="1">
      <c r="A52" s="34" t="s">
        <v>31</v>
      </c>
    </row>
    <row r="53" spans="1:168" ht="22.5" customHeight="1">
      <c r="A53" s="38" t="s">
        <v>34</v>
      </c>
      <c r="B53" s="38"/>
      <c r="C53" s="38"/>
      <c r="D53" s="38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</row>
    <row r="54" spans="1:4" ht="13.5" hidden="1">
      <c r="A54" s="1" t="s">
        <v>3</v>
      </c>
      <c r="B54" s="21">
        <v>630000</v>
      </c>
      <c r="C54" s="21">
        <v>651718</v>
      </c>
      <c r="D54" s="21">
        <v>669900</v>
      </c>
    </row>
    <row r="55" spans="1:4" ht="13.5" hidden="1">
      <c r="A55" s="1" t="s">
        <v>22</v>
      </c>
      <c r="B55" s="31">
        <v>345773</v>
      </c>
      <c r="C55" s="31">
        <v>347041</v>
      </c>
      <c r="D55" s="31">
        <v>350320</v>
      </c>
    </row>
    <row r="56" ht="13.5">
      <c r="A56" s="19"/>
    </row>
    <row r="57" spans="2:4" ht="13.5">
      <c r="B57" s="21"/>
      <c r="C57" s="21"/>
      <c r="D57" s="21"/>
    </row>
    <row r="58" spans="2:4" ht="13.5">
      <c r="B58" s="35"/>
      <c r="C58" s="35"/>
      <c r="D58" s="35"/>
    </row>
  </sheetData>
  <sheetProtection/>
  <mergeCells count="4">
    <mergeCell ref="A51:B51"/>
    <mergeCell ref="A1:D1"/>
    <mergeCell ref="A50:D50"/>
    <mergeCell ref="A53:D53"/>
  </mergeCells>
  <printOptions horizontalCentered="1"/>
  <pageMargins left="0.2362204724409449" right="0.2362204724409449" top="0.4" bottom="0.35433070866141736" header="0.2362204724409449" footer="0.2362204724409449"/>
  <pageSetup horizontalDpi="600" verticalDpi="600" orientation="portrait" paperSize="9" scale="95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S.Mohajur</dc:creator>
  <cp:keywords/>
  <dc:description/>
  <cp:lastModifiedBy>Mohajur</cp:lastModifiedBy>
  <cp:lastPrinted>2024-04-30T09:38:10Z</cp:lastPrinted>
  <dcterms:created xsi:type="dcterms:W3CDTF">2008-06-03T13:08:50Z</dcterms:created>
  <dcterms:modified xsi:type="dcterms:W3CDTF">2024-04-30T10:22:28Z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2800.00000000000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