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25" activeTab="0"/>
  </bookViews>
  <sheets>
    <sheet name="Mar-21" sheetId="1" r:id="rId1"/>
  </sheets>
  <definedNames>
    <definedName name="_xlnm.Print_Area" localSheetId="0">'Mar-21'!$A$1:$M$26</definedName>
  </definedNames>
  <calcPr fullCalcOnLoad="1"/>
</workbook>
</file>

<file path=xl/sharedStrings.xml><?xml version="1.0" encoding="utf-8"?>
<sst xmlns="http://schemas.openxmlformats.org/spreadsheetml/2006/main" count="29" uniqueCount="17">
  <si>
    <t>%</t>
  </si>
  <si>
    <t>Total</t>
  </si>
  <si>
    <t>Fixed</t>
  </si>
  <si>
    <t>Floating</t>
  </si>
  <si>
    <t>Free</t>
  </si>
  <si>
    <t>Total Public Sector</t>
  </si>
  <si>
    <t xml:space="preserve">Note: Figures may not add up to totals due to rounding </t>
  </si>
  <si>
    <r>
      <t>Budgetary Central Government</t>
    </r>
    <r>
      <rPr>
        <b/>
        <vertAlign val="superscript"/>
        <sz val="11"/>
        <rFont val="Times New Roman"/>
        <family val="1"/>
      </rPr>
      <t>1</t>
    </r>
  </si>
  <si>
    <t>2- Include Extra Budgetary Units</t>
  </si>
  <si>
    <t>Outstanding Debt (Rs M)</t>
  </si>
  <si>
    <t>as at end of period</t>
  </si>
  <si>
    <t>Table 12 - Interest Rate Mix of Budgetary Central Government and Public Enterprises External Debt</t>
  </si>
  <si>
    <t>1 - Includes long term debt liability in respect of IMF SDR Allocations</t>
  </si>
  <si>
    <r>
      <t>Public Enterprises</t>
    </r>
    <r>
      <rPr>
        <b/>
        <vertAlign val="superscript"/>
        <sz val="11"/>
        <rFont val="Times New Roman"/>
        <family val="1"/>
      </rPr>
      <t>2</t>
    </r>
  </si>
  <si>
    <t>Sep-20 (Actual)</t>
  </si>
  <si>
    <t>Mar-21 (Provisional)</t>
  </si>
  <si>
    <t>Dec-20 (Actual)</t>
  </si>
</sst>
</file>

<file path=xl/styles.xml><?xml version="1.0" encoding="utf-8"?>
<styleSheet xmlns="http://schemas.openxmlformats.org/spreadsheetml/2006/main">
  <numFmts count="37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_(* #,##0_);_(* \(#,##0\);_(* &quot;-&quot;??_);_(@_)"/>
    <numFmt numFmtId="180" formatCode="_(* #,##0.0_);_(* \(#,##0.0\);_(* &quot;-&quot;??_);_(@_)"/>
    <numFmt numFmtId="181" formatCode="#,##0.0"/>
    <numFmt numFmtId="182" formatCode="[$-409]mmm\-yy;@"/>
    <numFmt numFmtId="183" formatCode="#,##0\ ;\(#,##0\)"/>
    <numFmt numFmtId="184" formatCode="dd\-mmm\-yy_)"/>
    <numFmt numFmtId="185" formatCode="0.000000_)"/>
    <numFmt numFmtId="186" formatCode="0.0%"/>
    <numFmt numFmtId="187" formatCode="_(* #,##0.000_);_(* \(#,##0.000\);_(* &quot;-&quot;??_);_(@_)"/>
    <numFmt numFmtId="188" formatCode="[$-809]dd\ mmmm\ yyyy"/>
    <numFmt numFmtId="189" formatCode="[$-F800]dddd\,\ mmmm\ dd\,\ yyyy"/>
    <numFmt numFmtId="190" formatCode="[$-409]dddd\,\ mmmm\ dd\,\ yyyy"/>
    <numFmt numFmtId="191" formatCode="[$-409]h:mm:ss\ AM/PM"/>
    <numFmt numFmtId="192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CG Times (W1)"/>
      <family val="0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/>
      <bottom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30" fillId="40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7" fillId="3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31" fillId="44" borderId="0" applyNumberFormat="0" applyBorder="0" applyAlignment="0" applyProtection="0"/>
    <xf numFmtId="0" fontId="8" fillId="5" borderId="0" applyNumberFormat="0" applyBorder="0" applyAlignment="0" applyProtection="0"/>
    <xf numFmtId="0" fontId="32" fillId="45" borderId="1" applyNumberFormat="0" applyAlignment="0" applyProtection="0"/>
    <xf numFmtId="0" fontId="9" fillId="46" borderId="2" applyNumberFormat="0" applyAlignment="0" applyProtection="0"/>
    <xf numFmtId="0" fontId="33" fillId="47" borderId="3" applyNumberFormat="0" applyAlignment="0" applyProtection="0"/>
    <xf numFmtId="0" fontId="10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83" fontId="24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25" fillId="0" borderId="5" applyNumberFormat="0" applyFill="0" applyBorder="0" applyAlignment="0">
      <protection locked="0"/>
    </xf>
    <xf numFmtId="183" fontId="26" fillId="0" borderId="0">
      <alignment/>
      <protection locked="0"/>
    </xf>
    <xf numFmtId="183" fontId="26" fillId="0" borderId="0">
      <alignment horizontal="center"/>
      <protection locked="0"/>
    </xf>
    <xf numFmtId="185" fontId="27" fillId="0" borderId="0">
      <alignment/>
      <protection/>
    </xf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2" fillId="7" borderId="0" applyNumberFormat="0" applyBorder="0" applyAlignment="0" applyProtection="0"/>
    <xf numFmtId="0" fontId="36" fillId="0" borderId="6" applyNumberFormat="0" applyFill="0" applyAlignment="0" applyProtection="0"/>
    <xf numFmtId="0" fontId="13" fillId="0" borderId="7" applyNumberFormat="0" applyFill="0" applyAlignment="0" applyProtection="0"/>
    <xf numFmtId="0" fontId="37" fillId="0" borderId="8" applyNumberFormat="0" applyFill="0" applyAlignment="0" applyProtection="0"/>
    <xf numFmtId="0" fontId="14" fillId="0" borderId="9" applyNumberFormat="0" applyFill="0" applyAlignment="0" applyProtection="0"/>
    <xf numFmtId="0" fontId="38" fillId="0" borderId="10" applyNumberFormat="0" applyFill="0" applyAlignment="0" applyProtection="0"/>
    <xf numFmtId="0" fontId="15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50" borderId="1" applyNumberFormat="0" applyAlignment="0" applyProtection="0"/>
    <xf numFmtId="0" fontId="16" fillId="13" borderId="2" applyNumberFormat="0" applyAlignment="0" applyProtection="0"/>
    <xf numFmtId="0" fontId="40" fillId="0" borderId="12" applyNumberFormat="0" applyFill="0" applyAlignment="0" applyProtection="0"/>
    <xf numFmtId="0" fontId="17" fillId="0" borderId="13" applyNumberFormat="0" applyFill="0" applyAlignment="0" applyProtection="0"/>
    <xf numFmtId="0" fontId="41" fillId="51" borderId="0" applyNumberFormat="0" applyBorder="0" applyAlignment="0" applyProtection="0"/>
    <xf numFmtId="0" fontId="18" fillId="5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53" borderId="14" applyNumberFormat="0" applyFont="0" applyAlignment="0" applyProtection="0"/>
    <xf numFmtId="0" fontId="23" fillId="54" borderId="15" applyNumberFormat="0" applyFont="0" applyAlignment="0" applyProtection="0"/>
    <xf numFmtId="0" fontId="42" fillId="45" borderId="16" applyNumberFormat="0" applyAlignment="0" applyProtection="0"/>
    <xf numFmtId="0" fontId="19" fillId="46" borderId="17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>
      <alignment/>
      <protection/>
    </xf>
    <xf numFmtId="183" fontId="28" fillId="0" borderId="18">
      <alignment/>
      <protection/>
    </xf>
    <xf numFmtId="183" fontId="28" fillId="0" borderId="0">
      <alignment/>
      <protection/>
    </xf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21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55" borderId="0" xfId="0" applyFont="1" applyFill="1" applyAlignment="1">
      <alignment/>
    </xf>
    <xf numFmtId="0" fontId="29" fillId="55" borderId="0" xfId="0" applyFont="1" applyFill="1" applyAlignment="1">
      <alignment/>
    </xf>
    <xf numFmtId="0" fontId="3" fillId="55" borderId="21" xfId="0" applyFont="1" applyFill="1" applyBorder="1" applyAlignment="1">
      <alignment/>
    </xf>
    <xf numFmtId="0" fontId="3" fillId="55" borderId="5" xfId="0" applyFont="1" applyFill="1" applyBorder="1" applyAlignment="1">
      <alignment/>
    </xf>
    <xf numFmtId="0" fontId="2" fillId="55" borderId="22" xfId="0" applyFont="1" applyFill="1" applyBorder="1" applyAlignment="1">
      <alignment horizontal="center"/>
    </xf>
    <xf numFmtId="0" fontId="2" fillId="55" borderId="18" xfId="0" applyFont="1" applyFill="1" applyBorder="1" applyAlignment="1">
      <alignment horizontal="center"/>
    </xf>
    <xf numFmtId="0" fontId="2" fillId="55" borderId="23" xfId="0" applyFont="1" applyFill="1" applyBorder="1" applyAlignment="1">
      <alignment horizontal="center"/>
    </xf>
    <xf numFmtId="0" fontId="3" fillId="55" borderId="24" xfId="0" applyFont="1" applyFill="1" applyBorder="1" applyAlignment="1">
      <alignment/>
    </xf>
    <xf numFmtId="0" fontId="3" fillId="55" borderId="25" xfId="0" applyFont="1" applyFill="1" applyBorder="1" applyAlignment="1">
      <alignment/>
    </xf>
    <xf numFmtId="0" fontId="3" fillId="55" borderId="26" xfId="0" applyFont="1" applyFill="1" applyBorder="1" applyAlignment="1">
      <alignment/>
    </xf>
    <xf numFmtId="0" fontId="3" fillId="55" borderId="27" xfId="0" applyFont="1" applyFill="1" applyBorder="1" applyAlignment="1">
      <alignment/>
    </xf>
    <xf numFmtId="0" fontId="3" fillId="55" borderId="28" xfId="0" applyFont="1" applyFill="1" applyBorder="1" applyAlignment="1">
      <alignment/>
    </xf>
    <xf numFmtId="0" fontId="3" fillId="55" borderId="29" xfId="0" applyFont="1" applyFill="1" applyBorder="1" applyAlignment="1">
      <alignment/>
    </xf>
    <xf numFmtId="0" fontId="2" fillId="55" borderId="5" xfId="0" applyFont="1" applyFill="1" applyBorder="1" applyAlignment="1">
      <alignment horizontal="center" wrapText="1"/>
    </xf>
    <xf numFmtId="0" fontId="3" fillId="55" borderId="5" xfId="0" applyFont="1" applyFill="1" applyBorder="1" applyAlignment="1">
      <alignment horizontal="center" wrapText="1"/>
    </xf>
    <xf numFmtId="3" fontId="3" fillId="55" borderId="24" xfId="69" applyNumberFormat="1" applyFont="1" applyFill="1" applyBorder="1" applyAlignment="1">
      <alignment/>
    </xf>
    <xf numFmtId="3" fontId="3" fillId="55" borderId="25" xfId="69" applyNumberFormat="1" applyFont="1" applyFill="1" applyBorder="1" applyAlignment="1">
      <alignment/>
    </xf>
    <xf numFmtId="3" fontId="2" fillId="55" borderId="26" xfId="69" applyNumberFormat="1" applyFont="1" applyFill="1" applyBorder="1" applyAlignment="1">
      <alignment/>
    </xf>
    <xf numFmtId="178" fontId="3" fillId="55" borderId="24" xfId="0" applyNumberFormat="1" applyFont="1" applyFill="1" applyBorder="1" applyAlignment="1">
      <alignment/>
    </xf>
    <xf numFmtId="178" fontId="3" fillId="55" borderId="25" xfId="0" applyNumberFormat="1" applyFont="1" applyFill="1" applyBorder="1" applyAlignment="1">
      <alignment/>
    </xf>
    <xf numFmtId="178" fontId="2" fillId="55" borderId="26" xfId="0" applyNumberFormat="1" applyFont="1" applyFill="1" applyBorder="1" applyAlignment="1">
      <alignment/>
    </xf>
    <xf numFmtId="178" fontId="3" fillId="55" borderId="30" xfId="0" applyNumberFormat="1" applyFont="1" applyFill="1" applyBorder="1" applyAlignment="1">
      <alignment/>
    </xf>
    <xf numFmtId="3" fontId="3" fillId="55" borderId="25" xfId="70" applyNumberFormat="1" applyFont="1" applyFill="1" applyBorder="1" applyAlignment="1">
      <alignment/>
    </xf>
    <xf numFmtId="3" fontId="2" fillId="55" borderId="26" xfId="0" applyNumberFormat="1" applyFont="1" applyFill="1" applyBorder="1" applyAlignment="1">
      <alignment/>
    </xf>
    <xf numFmtId="169" fontId="3" fillId="55" borderId="25" xfId="70" applyFont="1" applyFill="1" applyBorder="1" applyAlignment="1">
      <alignment/>
    </xf>
    <xf numFmtId="181" fontId="3" fillId="55" borderId="24" xfId="69" applyNumberFormat="1" applyFont="1" applyFill="1" applyBorder="1" applyAlignment="1">
      <alignment/>
    </xf>
    <xf numFmtId="3" fontId="2" fillId="55" borderId="25" xfId="70" applyNumberFormat="1" applyFont="1" applyFill="1" applyBorder="1" applyAlignment="1">
      <alignment/>
    </xf>
    <xf numFmtId="3" fontId="2" fillId="55" borderId="26" xfId="70" applyNumberFormat="1" applyFont="1" applyFill="1" applyBorder="1" applyAlignment="1">
      <alignment/>
    </xf>
    <xf numFmtId="178" fontId="2" fillId="55" borderId="25" xfId="0" applyNumberFormat="1" applyFont="1" applyFill="1" applyBorder="1" applyAlignment="1">
      <alignment/>
    </xf>
    <xf numFmtId="178" fontId="2" fillId="55" borderId="5" xfId="0" applyNumberFormat="1" applyFont="1" applyFill="1" applyBorder="1" applyAlignment="1">
      <alignment/>
    </xf>
    <xf numFmtId="0" fontId="3" fillId="55" borderId="31" xfId="0" applyFont="1" applyFill="1" applyBorder="1" applyAlignment="1">
      <alignment/>
    </xf>
    <xf numFmtId="0" fontId="3" fillId="55" borderId="32" xfId="0" applyFont="1" applyFill="1" applyBorder="1" applyAlignment="1">
      <alignment/>
    </xf>
    <xf numFmtId="0" fontId="3" fillId="55" borderId="33" xfId="0" applyFont="1" applyFill="1" applyBorder="1" applyAlignment="1">
      <alignment/>
    </xf>
    <xf numFmtId="0" fontId="3" fillId="55" borderId="34" xfId="0" applyFont="1" applyFill="1" applyBorder="1" applyAlignment="1">
      <alignment/>
    </xf>
    <xf numFmtId="0" fontId="5" fillId="55" borderId="0" xfId="107" applyFont="1" applyFill="1" applyAlignment="1">
      <alignment horizontal="left"/>
      <protection/>
    </xf>
    <xf numFmtId="0" fontId="5" fillId="55" borderId="0" xfId="0" applyFont="1" applyFill="1" applyAlignment="1">
      <alignment/>
    </xf>
    <xf numFmtId="3" fontId="3" fillId="0" borderId="24" xfId="74" applyNumberFormat="1" applyFont="1" applyFill="1" applyBorder="1" applyAlignment="1">
      <alignment/>
    </xf>
    <xf numFmtId="3" fontId="3" fillId="0" borderId="25" xfId="74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5" xfId="70" applyNumberFormat="1" applyFont="1" applyFill="1" applyBorder="1" applyAlignment="1">
      <alignment/>
    </xf>
    <xf numFmtId="178" fontId="2" fillId="55" borderId="24" xfId="69" applyNumberFormat="1" applyFont="1" applyFill="1" applyBorder="1" applyAlignment="1">
      <alignment/>
    </xf>
    <xf numFmtId="0" fontId="3" fillId="55" borderId="26" xfId="0" applyFont="1" applyFill="1" applyBorder="1" applyAlignment="1">
      <alignment horizontal="center" wrapText="1"/>
    </xf>
    <xf numFmtId="17" fontId="2" fillId="55" borderId="35" xfId="0" applyNumberFormat="1" applyFont="1" applyFill="1" applyBorder="1" applyAlignment="1" quotePrefix="1">
      <alignment horizontal="center"/>
    </xf>
    <xf numFmtId="17" fontId="2" fillId="55" borderId="36" xfId="0" applyNumberFormat="1" applyFont="1" applyFill="1" applyBorder="1" applyAlignment="1">
      <alignment horizontal="center"/>
    </xf>
    <xf numFmtId="17" fontId="2" fillId="55" borderId="37" xfId="0" applyNumberFormat="1" applyFont="1" applyFill="1" applyBorder="1" applyAlignment="1">
      <alignment horizontal="center"/>
    </xf>
    <xf numFmtId="0" fontId="4" fillId="55" borderId="0" xfId="0" applyFont="1" applyFill="1" applyAlignment="1">
      <alignment horizontal="center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3 2" xfId="74"/>
    <cellStyle name="Comma 4" xfId="75"/>
    <cellStyle name="Comma 5" xfId="76"/>
    <cellStyle name="Crosspull" xfId="77"/>
    <cellStyle name="Currency" xfId="78"/>
    <cellStyle name="Currency [0]" xfId="79"/>
    <cellStyle name="data_entry" xfId="80"/>
    <cellStyle name="dataentry" xfId="81"/>
    <cellStyle name="dataentry4" xfId="82"/>
    <cellStyle name="excrate" xfId="83"/>
    <cellStyle name="Explanatory Text" xfId="84"/>
    <cellStyle name="Explanatory Text 2" xfId="85"/>
    <cellStyle name="Good" xfId="86"/>
    <cellStyle name="Good 2" xfId="87"/>
    <cellStyle name="Heading 1" xfId="88"/>
    <cellStyle name="Heading 1 2" xfId="89"/>
    <cellStyle name="Heading 2" xfId="90"/>
    <cellStyle name="Heading 2 2" xfId="91"/>
    <cellStyle name="Heading 3" xfId="92"/>
    <cellStyle name="Heading 3 2" xfId="93"/>
    <cellStyle name="Heading 4" xfId="94"/>
    <cellStyle name="Heading 4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" xfId="103"/>
    <cellStyle name="Normal 2_CGDD-Jan-09" xfId="104"/>
    <cellStyle name="Normal 3" xfId="105"/>
    <cellStyle name="Normal 3 2" xfId="106"/>
    <cellStyle name="Normal_stock310309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Standard_AFS Debt sec" xfId="114"/>
    <cellStyle name="Subtotal" xfId="115"/>
    <cellStyle name="Subtotal2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9.140625" defaultRowHeight="15"/>
  <cols>
    <col min="1" max="1" width="28.421875" style="1" customWidth="1"/>
    <col min="2" max="2" width="9.00390625" style="1" customWidth="1"/>
    <col min="3" max="3" width="9.140625" style="1" customWidth="1"/>
    <col min="4" max="4" width="8.28125" style="1" customWidth="1"/>
    <col min="5" max="5" width="8.8515625" style="1" customWidth="1"/>
    <col min="6" max="6" width="8.57421875" style="1" customWidth="1"/>
    <col min="7" max="7" width="9.140625" style="1" customWidth="1"/>
    <col min="8" max="8" width="8.57421875" style="1" customWidth="1"/>
    <col min="9" max="9" width="9.140625" style="1" customWidth="1"/>
    <col min="10" max="10" width="9.00390625" style="1" customWidth="1"/>
    <col min="11" max="11" width="9.140625" style="1" customWidth="1"/>
    <col min="12" max="12" width="8.8515625" style="1" customWidth="1"/>
    <col min="13" max="16384" width="9.140625" style="1" customWidth="1"/>
  </cols>
  <sheetData>
    <row r="1" spans="1:13" ht="22.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5">
      <c r="A2" s="2" t="s">
        <v>10</v>
      </c>
    </row>
    <row r="3" spans="1:13" ht="15" customHeight="1">
      <c r="A3" s="3"/>
      <c r="B3" s="43" t="s">
        <v>14</v>
      </c>
      <c r="C3" s="44"/>
      <c r="D3" s="44"/>
      <c r="E3" s="45"/>
      <c r="F3" s="43" t="s">
        <v>16</v>
      </c>
      <c r="G3" s="44"/>
      <c r="H3" s="44"/>
      <c r="I3" s="45"/>
      <c r="J3" s="43" t="s">
        <v>15</v>
      </c>
      <c r="K3" s="44"/>
      <c r="L3" s="44"/>
      <c r="M3" s="45"/>
    </row>
    <row r="4" spans="1:13" ht="15">
      <c r="A4" s="4"/>
      <c r="B4" s="5" t="s">
        <v>2</v>
      </c>
      <c r="C4" s="6" t="s">
        <v>3</v>
      </c>
      <c r="D4" s="6" t="s">
        <v>4</v>
      </c>
      <c r="E4" s="7" t="s">
        <v>1</v>
      </c>
      <c r="F4" s="5" t="s">
        <v>2</v>
      </c>
      <c r="G4" s="6" t="s">
        <v>3</v>
      </c>
      <c r="H4" s="6" t="s">
        <v>4</v>
      </c>
      <c r="I4" s="7" t="s">
        <v>1</v>
      </c>
      <c r="J4" s="5" t="s">
        <v>2</v>
      </c>
      <c r="K4" s="6" t="s">
        <v>3</v>
      </c>
      <c r="L4" s="6" t="s">
        <v>4</v>
      </c>
      <c r="M4" s="7" t="s">
        <v>1</v>
      </c>
    </row>
    <row r="5" spans="1:13" ht="15">
      <c r="A5" s="4"/>
      <c r="B5" s="11"/>
      <c r="C5" s="12"/>
      <c r="D5" s="12"/>
      <c r="E5" s="13"/>
      <c r="F5" s="11"/>
      <c r="G5" s="12"/>
      <c r="H5" s="12"/>
      <c r="I5" s="13"/>
      <c r="J5" s="11"/>
      <c r="K5" s="12"/>
      <c r="L5" s="12"/>
      <c r="M5" s="13"/>
    </row>
    <row r="6" spans="1:13" ht="30" customHeight="1">
      <c r="A6" s="14" t="s">
        <v>7</v>
      </c>
      <c r="B6" s="8"/>
      <c r="C6" s="9"/>
      <c r="D6" s="9"/>
      <c r="E6" s="10"/>
      <c r="F6" s="8"/>
      <c r="G6" s="9"/>
      <c r="H6" s="9"/>
      <c r="I6" s="10"/>
      <c r="J6" s="8"/>
      <c r="K6" s="9"/>
      <c r="L6" s="9"/>
      <c r="M6" s="10"/>
    </row>
    <row r="7" spans="1:13" ht="15" customHeight="1">
      <c r="A7" s="14"/>
      <c r="B7" s="8"/>
      <c r="C7" s="9"/>
      <c r="D7" s="9"/>
      <c r="E7" s="10"/>
      <c r="F7" s="8"/>
      <c r="G7" s="9"/>
      <c r="H7" s="9"/>
      <c r="I7" s="10"/>
      <c r="J7" s="8"/>
      <c r="K7" s="9"/>
      <c r="L7" s="9"/>
      <c r="M7" s="10"/>
    </row>
    <row r="8" spans="1:13" ht="19.5" customHeight="1">
      <c r="A8" s="15" t="s">
        <v>9</v>
      </c>
      <c r="B8" s="37">
        <f>38557+31.95+349.2+3230.65+5665.85-8942.3</f>
        <v>38892.34999999999</v>
      </c>
      <c r="C8" s="38">
        <f>13388+5457+8942.3</f>
        <v>27787.3</v>
      </c>
      <c r="D8" s="38">
        <v>1226</v>
      </c>
      <c r="E8" s="18">
        <f>SUM(B8:D8)</f>
        <v>67905.65</v>
      </c>
      <c r="F8" s="37">
        <f>30088+24.6+5670.55+3229.65+349.2</f>
        <v>39362</v>
      </c>
      <c r="G8" s="38">
        <f>22607+5511</f>
        <v>28118</v>
      </c>
      <c r="H8" s="38">
        <v>1256</v>
      </c>
      <c r="I8" s="18">
        <f>SUM(F8:H8)</f>
        <v>68736</v>
      </c>
      <c r="J8" s="37">
        <f>39875+24.6+6773.1+6323.45+1894</f>
        <v>54890.149999999994</v>
      </c>
      <c r="K8" s="38">
        <f>21721+5578</f>
        <v>27299</v>
      </c>
      <c r="L8" s="38">
        <v>1270</v>
      </c>
      <c r="M8" s="18">
        <f>SUM(J8:L8)</f>
        <v>83459.15</v>
      </c>
    </row>
    <row r="9" spans="1:13" ht="19.5" customHeight="1">
      <c r="A9" s="15" t="s">
        <v>0</v>
      </c>
      <c r="B9" s="19">
        <f>B8/E8*100</f>
        <v>57.27410016692277</v>
      </c>
      <c r="C9" s="20">
        <f>C8/E8*100</f>
        <v>40.92045359995818</v>
      </c>
      <c r="D9" s="20">
        <f>D8/E8*100</f>
        <v>1.8054462331190413</v>
      </c>
      <c r="E9" s="10"/>
      <c r="F9" s="19">
        <f>F8/I8*100</f>
        <v>57.26547951582867</v>
      </c>
      <c r="G9" s="20">
        <f>G8/I8*100</f>
        <v>40.90723929236499</v>
      </c>
      <c r="H9" s="20">
        <f>H8/I8*100</f>
        <v>1.8272811918063316</v>
      </c>
      <c r="I9" s="10"/>
      <c r="J9" s="19">
        <f>J8/M8*100</f>
        <v>65.7688821417424</v>
      </c>
      <c r="K9" s="20">
        <f>K8/M8*100</f>
        <v>32.70941532474271</v>
      </c>
      <c r="L9" s="20">
        <f>L8/M8*100</f>
        <v>1.5217025335148995</v>
      </c>
      <c r="M9" s="10"/>
    </row>
    <row r="10" spans="1:13" ht="15">
      <c r="A10" s="4"/>
      <c r="B10" s="8"/>
      <c r="C10" s="9"/>
      <c r="D10" s="9"/>
      <c r="E10" s="10"/>
      <c r="F10" s="8"/>
      <c r="G10" s="9"/>
      <c r="H10" s="9"/>
      <c r="I10" s="10"/>
      <c r="J10" s="8"/>
      <c r="K10" s="9"/>
      <c r="L10" s="9"/>
      <c r="M10" s="10"/>
    </row>
    <row r="11" spans="1:13" ht="15">
      <c r="A11" s="4"/>
      <c r="B11" s="16"/>
      <c r="C11" s="17"/>
      <c r="D11" s="17"/>
      <c r="E11" s="18"/>
      <c r="F11" s="16"/>
      <c r="G11" s="17"/>
      <c r="H11" s="17"/>
      <c r="I11" s="18"/>
      <c r="J11" s="16"/>
      <c r="K11" s="17"/>
      <c r="L11" s="17"/>
      <c r="M11" s="18"/>
    </row>
    <row r="12" spans="1:13" ht="17.25">
      <c r="A12" s="14" t="s">
        <v>13</v>
      </c>
      <c r="B12" s="22"/>
      <c r="C12" s="20"/>
      <c r="D12" s="20"/>
      <c r="E12" s="10"/>
      <c r="F12" s="22"/>
      <c r="G12" s="20"/>
      <c r="H12" s="20"/>
      <c r="I12" s="10"/>
      <c r="J12" s="22"/>
      <c r="K12" s="20"/>
      <c r="L12" s="20"/>
      <c r="M12" s="10"/>
    </row>
    <row r="13" spans="1:13" ht="15">
      <c r="A13" s="4"/>
      <c r="B13" s="8"/>
      <c r="C13" s="9"/>
      <c r="D13" s="9"/>
      <c r="E13" s="10"/>
      <c r="F13" s="8"/>
      <c r="G13" s="9"/>
      <c r="H13" s="9"/>
      <c r="I13" s="10"/>
      <c r="J13" s="8"/>
      <c r="K13" s="9"/>
      <c r="L13" s="9"/>
      <c r="M13" s="10"/>
    </row>
    <row r="14" spans="1:13" ht="15">
      <c r="A14" s="15" t="s">
        <v>9</v>
      </c>
      <c r="B14" s="39">
        <v>12859</v>
      </c>
      <c r="C14" s="40">
        <v>8771</v>
      </c>
      <c r="D14" s="23">
        <v>0</v>
      </c>
      <c r="E14" s="24">
        <f>B14+C14</f>
        <v>21630</v>
      </c>
      <c r="F14" s="39">
        <v>13828</v>
      </c>
      <c r="G14" s="40">
        <v>8689</v>
      </c>
      <c r="H14" s="23">
        <v>0</v>
      </c>
      <c r="I14" s="24">
        <f>F14+G14</f>
        <v>22517</v>
      </c>
      <c r="J14" s="39">
        <v>14811</v>
      </c>
      <c r="K14" s="40">
        <v>8658</v>
      </c>
      <c r="L14" s="23">
        <v>0</v>
      </c>
      <c r="M14" s="24">
        <f>J14+K14</f>
        <v>23469</v>
      </c>
    </row>
    <row r="15" spans="1:13" ht="15">
      <c r="A15" s="15" t="s">
        <v>0</v>
      </c>
      <c r="B15" s="26">
        <f>B14/E14*100</f>
        <v>59.44983818770226</v>
      </c>
      <c r="C15" s="20">
        <f>C14/E14*100</f>
        <v>40.55016181229774</v>
      </c>
      <c r="D15" s="25">
        <v>0</v>
      </c>
      <c r="E15" s="10"/>
      <c r="F15" s="26">
        <f>F14/I14*100</f>
        <v>61.411378069902746</v>
      </c>
      <c r="G15" s="20">
        <f>G14/I14*100</f>
        <v>38.58862193009726</v>
      </c>
      <c r="H15" s="25">
        <v>0</v>
      </c>
      <c r="I15" s="10"/>
      <c r="J15" s="26">
        <f>J14/M14*100</f>
        <v>63.10878179726448</v>
      </c>
      <c r="K15" s="20">
        <f>K14/M14*100</f>
        <v>36.89121820273552</v>
      </c>
      <c r="L15" s="25">
        <v>0</v>
      </c>
      <c r="M15" s="10"/>
    </row>
    <row r="16" spans="1:13" ht="15">
      <c r="A16" s="14"/>
      <c r="B16" s="8"/>
      <c r="C16" s="9"/>
      <c r="D16" s="9"/>
      <c r="E16" s="10"/>
      <c r="F16" s="8"/>
      <c r="G16" s="9"/>
      <c r="H16" s="9"/>
      <c r="I16" s="10"/>
      <c r="J16" s="8"/>
      <c r="K16" s="9"/>
      <c r="L16" s="9"/>
      <c r="M16" s="10"/>
    </row>
    <row r="17" spans="1:13" ht="15">
      <c r="A17" s="14"/>
      <c r="B17" s="8"/>
      <c r="C17" s="9"/>
      <c r="D17" s="9"/>
      <c r="E17" s="10"/>
      <c r="F17" s="8"/>
      <c r="G17" s="9"/>
      <c r="H17" s="9"/>
      <c r="I17" s="10"/>
      <c r="J17" s="8"/>
      <c r="K17" s="9"/>
      <c r="L17" s="9"/>
      <c r="M17" s="10"/>
    </row>
    <row r="18" spans="1:13" ht="15">
      <c r="A18" s="14" t="s">
        <v>5</v>
      </c>
      <c r="B18" s="8"/>
      <c r="C18" s="9"/>
      <c r="D18" s="9"/>
      <c r="E18" s="10"/>
      <c r="F18" s="8"/>
      <c r="G18" s="9"/>
      <c r="H18" s="9"/>
      <c r="I18" s="10"/>
      <c r="J18" s="8"/>
      <c r="K18" s="9"/>
      <c r="L18" s="9"/>
      <c r="M18" s="10"/>
    </row>
    <row r="19" spans="1:13" ht="15">
      <c r="A19" s="14"/>
      <c r="B19" s="8"/>
      <c r="C19" s="9"/>
      <c r="D19" s="9"/>
      <c r="E19" s="10"/>
      <c r="F19" s="8"/>
      <c r="G19" s="9"/>
      <c r="H19" s="9"/>
      <c r="I19" s="10"/>
      <c r="J19" s="8"/>
      <c r="K19" s="9"/>
      <c r="L19" s="9"/>
      <c r="M19" s="10"/>
    </row>
    <row r="20" spans="1:13" ht="15">
      <c r="A20" s="42" t="s">
        <v>9</v>
      </c>
      <c r="B20" s="27">
        <f aca="true" t="shared" si="0" ref="B20:M20">B8+B14</f>
        <v>51751.34999999999</v>
      </c>
      <c r="C20" s="27">
        <f t="shared" si="0"/>
        <v>36558.3</v>
      </c>
      <c r="D20" s="27">
        <f t="shared" si="0"/>
        <v>1226</v>
      </c>
      <c r="E20" s="28">
        <f t="shared" si="0"/>
        <v>89535.65</v>
      </c>
      <c r="F20" s="27">
        <f t="shared" si="0"/>
        <v>53190</v>
      </c>
      <c r="G20" s="27">
        <f t="shared" si="0"/>
        <v>36807</v>
      </c>
      <c r="H20" s="27">
        <f t="shared" si="0"/>
        <v>1256</v>
      </c>
      <c r="I20" s="28">
        <f t="shared" si="0"/>
        <v>91253</v>
      </c>
      <c r="J20" s="27">
        <f t="shared" si="0"/>
        <v>69701.15</v>
      </c>
      <c r="K20" s="27">
        <f t="shared" si="0"/>
        <v>35957</v>
      </c>
      <c r="L20" s="27">
        <f t="shared" si="0"/>
        <v>1270</v>
      </c>
      <c r="M20" s="28">
        <f t="shared" si="0"/>
        <v>106928.15</v>
      </c>
    </row>
    <row r="21" spans="1:13" ht="15">
      <c r="A21" s="15" t="s">
        <v>0</v>
      </c>
      <c r="B21" s="41">
        <f>B20/E20*100</f>
        <v>57.79971441543117</v>
      </c>
      <c r="C21" s="29">
        <f>C20/E20*100</f>
        <v>40.83099860223275</v>
      </c>
      <c r="D21" s="30">
        <f>D20/E20*100</f>
        <v>1.3692869823360865</v>
      </c>
      <c r="E21" s="21"/>
      <c r="F21" s="41">
        <f>F20/I20*100</f>
        <v>58.28849462483425</v>
      </c>
      <c r="G21" s="29">
        <f>G20/I20*100</f>
        <v>40.33511227028153</v>
      </c>
      <c r="H21" s="30">
        <f>H20/I20*100</f>
        <v>1.376393104884223</v>
      </c>
      <c r="I21" s="21"/>
      <c r="J21" s="41">
        <f>J20/M20*100</f>
        <v>65.18503312738507</v>
      </c>
      <c r="K21" s="29">
        <f>K20/M20*100</f>
        <v>33.62725344074502</v>
      </c>
      <c r="L21" s="30">
        <f>L20/M20*100</f>
        <v>1.1877134318699052</v>
      </c>
      <c r="M21" s="21"/>
    </row>
    <row r="22" spans="1:13" ht="15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</row>
    <row r="23" ht="6.75" customHeight="1"/>
    <row r="24" ht="17.25" customHeight="1">
      <c r="A24" s="35" t="s">
        <v>12</v>
      </c>
    </row>
    <row r="25" ht="15">
      <c r="A25" s="36" t="s">
        <v>8</v>
      </c>
    </row>
    <row r="26" ht="15">
      <c r="A26" s="36" t="s">
        <v>6</v>
      </c>
    </row>
  </sheetData>
  <sheetProtection/>
  <mergeCells count="4">
    <mergeCell ref="B3:E3"/>
    <mergeCell ref="F3:I3"/>
    <mergeCell ref="J3:M3"/>
    <mergeCell ref="A1:M1"/>
  </mergeCells>
  <printOptions/>
  <pageMargins left="0.5" right="0.1968503937007874" top="0.472440944881889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S.Mohajur</dc:creator>
  <cp:keywords/>
  <dc:description/>
  <cp:lastModifiedBy>Hansraj Panchoo</cp:lastModifiedBy>
  <cp:lastPrinted>2021-04-21T19:51:29Z</cp:lastPrinted>
  <dcterms:created xsi:type="dcterms:W3CDTF">2009-03-24T08:58:51Z</dcterms:created>
  <dcterms:modified xsi:type="dcterms:W3CDTF">2021-04-21T19:51:36Z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2000.00000000000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