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ec-23" sheetId="1" r:id="rId1"/>
    <sheet name="Sheet2" sheetId="2" state="hidden" r:id="rId2"/>
  </sheets>
  <definedNames>
    <definedName name="_xlnm.Print_Area" localSheetId="0">'Dec-23'!$A$1:$D$56</definedName>
  </definedNames>
  <calcPr fullCalcOnLoad="1"/>
</workbook>
</file>

<file path=xl/sharedStrings.xml><?xml version="1.0" encoding="utf-8"?>
<sst xmlns="http://schemas.openxmlformats.org/spreadsheetml/2006/main" count="49" uniqueCount="38">
  <si>
    <t xml:space="preserve">       - Government Guaranteed</t>
  </si>
  <si>
    <t xml:space="preserve">       - Non-Guaranteed</t>
  </si>
  <si>
    <t>Total External Debt</t>
  </si>
  <si>
    <t>GDP</t>
  </si>
  <si>
    <t>Public Enterprises</t>
  </si>
  <si>
    <t>Other Deposit Taking Institutions*</t>
  </si>
  <si>
    <t>Global Business*</t>
  </si>
  <si>
    <t>Short Term</t>
  </si>
  <si>
    <t>Long Term</t>
  </si>
  <si>
    <t xml:space="preserve">Extra Budgetary Unit </t>
  </si>
  <si>
    <t>Monetary Authorities*</t>
  </si>
  <si>
    <t>Other*</t>
  </si>
  <si>
    <t xml:space="preserve">   o/w IMF SDR Allocations</t>
  </si>
  <si>
    <t>The figures may not add up to totals due to rounding</t>
  </si>
  <si>
    <t xml:space="preserve">Gross External Debt Stock (end of period) </t>
  </si>
  <si>
    <t>Rs million</t>
  </si>
  <si>
    <t>Private Sector*</t>
  </si>
  <si>
    <t>Percent of GDP</t>
  </si>
  <si>
    <t>Percent of Export of Goods &amp; Services</t>
  </si>
  <si>
    <t>The data for 'private sector' and 'other' are based on foreign assets and liabilities survey carried out by the Bank of Mauritius.</t>
  </si>
  <si>
    <r>
      <t xml:space="preserve">Long Term </t>
    </r>
    <r>
      <rPr>
        <i/>
        <vertAlign val="superscript"/>
        <sz val="10"/>
        <rFont val="Times New Roman"/>
        <family val="1"/>
      </rPr>
      <t>2</t>
    </r>
  </si>
  <si>
    <t>Table 2 - Gross External Debt Stock</t>
  </si>
  <si>
    <t>Provisional</t>
  </si>
  <si>
    <t xml:space="preserve">Export of Goods &amp; Services  </t>
  </si>
  <si>
    <t>* source Bank of Mauritius</t>
  </si>
  <si>
    <t xml:space="preserve">Budgetary Central Government </t>
  </si>
  <si>
    <r>
      <t xml:space="preserve">Long Term </t>
    </r>
    <r>
      <rPr>
        <i/>
        <vertAlign val="superscript"/>
        <sz val="10"/>
        <rFont val="Times New Roman"/>
        <family val="1"/>
      </rPr>
      <t>1</t>
    </r>
  </si>
  <si>
    <t>Jun 2023</t>
  </si>
  <si>
    <t>Sep 2023</t>
  </si>
  <si>
    <r>
      <t>Long Term</t>
    </r>
    <r>
      <rPr>
        <i/>
        <vertAlign val="superscript"/>
        <sz val="10"/>
        <rFont val="Times New Roman"/>
        <family val="1"/>
      </rPr>
      <t>3</t>
    </r>
  </si>
  <si>
    <r>
      <t xml:space="preserve">External Debt excluding Deposit Taking Institutions and Global Business </t>
    </r>
    <r>
      <rPr>
        <b/>
        <vertAlign val="superscript"/>
        <sz val="10"/>
        <rFont val="Times New Roman"/>
        <family val="1"/>
      </rPr>
      <t>4</t>
    </r>
  </si>
  <si>
    <t>Note 4 - Debt stocks of 'Other Deposit Taking Institutions' and 'Global Business' are excluded as their debts are matched with almost the same level of assets.</t>
  </si>
  <si>
    <t>Note 2 - Includes debt liabilities of affiliated enterprises of global business.</t>
  </si>
  <si>
    <t xml:space="preserve">Note 1 - Includes debt liability in respect of IMF SDR Allocations. </t>
  </si>
  <si>
    <t>Dec 2023</t>
  </si>
  <si>
    <t>Note 3 - Includes insurance, pension and standardized guarantee schemes amounting to Rs 828 million at end December 2023.</t>
  </si>
  <si>
    <t>Actual</t>
  </si>
  <si>
    <t>Revised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</si>
</sst>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0.0%"/>
    <numFmt numFmtId="179" formatCode="_(* #,##0_);_(* \(#,##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?_);_(@_)"/>
    <numFmt numFmtId="186" formatCode="#,##0.0000000000"/>
    <numFmt numFmtId="187" formatCode="#,##0.000000000"/>
    <numFmt numFmtId="188" formatCode="#,##0.00000000"/>
    <numFmt numFmtId="189" formatCode="#,##0.0000000"/>
    <numFmt numFmtId="190" formatCode="#,##0.000000"/>
    <numFmt numFmtId="191" formatCode="#,##0.00000"/>
    <numFmt numFmtId="192" formatCode="#,##0.0000"/>
    <numFmt numFmtId="193" formatCode="#,##0.000"/>
    <numFmt numFmtId="194" formatCode="0.000"/>
    <numFmt numFmtId="195" formatCode="0.0"/>
    <numFmt numFmtId="196" formatCode="#,##0\ 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7" fontId="3" fillId="33" borderId="10" xfId="0" applyNumberFormat="1" applyFont="1" applyFill="1" applyBorder="1" applyAlignment="1" quotePrefix="1">
      <alignment horizontal="center"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indent="1"/>
    </xf>
    <xf numFmtId="3" fontId="5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178" fontId="3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5" fillId="33" borderId="0" xfId="59" applyFont="1" applyFill="1" applyBorder="1" applyAlignment="1">
      <alignment vertical="center"/>
      <protection/>
    </xf>
    <xf numFmtId="3" fontId="5" fillId="0" borderId="11" xfId="0" applyNumberFormat="1" applyFont="1" applyFill="1" applyBorder="1" applyAlignment="1">
      <alignment/>
    </xf>
    <xf numFmtId="179" fontId="2" fillId="0" borderId="0" xfId="42" applyNumberFormat="1" applyFont="1" applyFill="1" applyAlignment="1">
      <alignment/>
    </xf>
    <xf numFmtId="3" fontId="3" fillId="33" borderId="11" xfId="0" applyNumberFormat="1" applyFont="1" applyFill="1" applyBorder="1" applyAlignment="1">
      <alignment vertical="center"/>
    </xf>
    <xf numFmtId="3" fontId="5" fillId="0" borderId="11" xfId="58" applyNumberFormat="1" applyFont="1" applyFill="1" applyBorder="1">
      <alignment/>
      <protection/>
    </xf>
    <xf numFmtId="3" fontId="2" fillId="0" borderId="11" xfId="0" applyNumberFormat="1" applyFont="1" applyBorder="1" applyAlignment="1">
      <alignment/>
    </xf>
    <xf numFmtId="0" fontId="4" fillId="33" borderId="12" xfId="0" applyFont="1" applyFill="1" applyBorder="1" applyAlignment="1">
      <alignment horizontal="center"/>
    </xf>
    <xf numFmtId="179" fontId="5" fillId="33" borderId="11" xfId="42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171" fontId="3" fillId="33" borderId="11" xfId="42" applyFont="1" applyFill="1" applyBorder="1" applyAlignment="1">
      <alignment/>
    </xf>
    <xf numFmtId="171" fontId="2" fillId="33" borderId="11" xfId="42" applyFont="1" applyFill="1" applyBorder="1" applyAlignment="1">
      <alignment/>
    </xf>
    <xf numFmtId="171" fontId="5" fillId="33" borderId="11" xfId="42" applyFont="1" applyFill="1" applyBorder="1" applyAlignment="1">
      <alignment/>
    </xf>
    <xf numFmtId="179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/>
    </xf>
    <xf numFmtId="180" fontId="9" fillId="33" borderId="0" xfId="0" applyNumberFormat="1" applyFont="1" applyFill="1" applyBorder="1" applyAlignment="1">
      <alignment horizontal="left" vertical="center" wrapText="1"/>
    </xf>
    <xf numFmtId="180" fontId="9" fillId="33" borderId="0" xfId="0" applyNumberFormat="1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left" vertical="top" wrapText="1"/>
    </xf>
    <xf numFmtId="180" fontId="9" fillId="33" borderId="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CGDD-Jan-0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59"/>
  <sheetViews>
    <sheetView showGridLines="0"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61.421875" style="1" customWidth="1"/>
    <col min="2" max="2" width="10.28125" style="1" bestFit="1" customWidth="1"/>
    <col min="3" max="3" width="10.7109375" style="1" customWidth="1"/>
    <col min="4" max="4" width="10.57421875" style="1" customWidth="1"/>
    <col min="5" max="16384" width="9.140625" style="1" customWidth="1"/>
  </cols>
  <sheetData>
    <row r="1" spans="1:4" ht="18" customHeight="1">
      <c r="A1" s="37" t="s">
        <v>21</v>
      </c>
      <c r="B1" s="37"/>
      <c r="C1" s="37"/>
      <c r="D1" s="37"/>
    </row>
    <row r="2" ht="3" customHeight="1">
      <c r="A2" s="2"/>
    </row>
    <row r="3" spans="1:4" ht="12.75">
      <c r="A3" s="4" t="s">
        <v>14</v>
      </c>
      <c r="B3" s="3"/>
      <c r="C3" s="3"/>
      <c r="D3" s="3" t="s">
        <v>15</v>
      </c>
    </row>
    <row r="4" spans="1:4" ht="12.75">
      <c r="A4" s="5"/>
      <c r="B4" s="6" t="s">
        <v>27</v>
      </c>
      <c r="C4" s="6" t="s">
        <v>28</v>
      </c>
      <c r="D4" s="6" t="s">
        <v>34</v>
      </c>
    </row>
    <row r="5" spans="1:4" ht="13.5">
      <c r="A5" s="7"/>
      <c r="B5" s="26" t="s">
        <v>36</v>
      </c>
      <c r="C5" s="26" t="s">
        <v>37</v>
      </c>
      <c r="D5" s="26" t="s">
        <v>22</v>
      </c>
    </row>
    <row r="6" spans="1:4" ht="6.75" customHeight="1" hidden="1">
      <c r="A6" s="7"/>
      <c r="B6" s="5"/>
      <c r="C6" s="5"/>
      <c r="D6" s="5"/>
    </row>
    <row r="7" spans="1:4" ht="18" customHeight="1">
      <c r="A7" s="8" t="s">
        <v>25</v>
      </c>
      <c r="B7" s="9">
        <f>B8+B9</f>
        <v>83873.75000000001</v>
      </c>
      <c r="C7" s="9">
        <f>C8+C9</f>
        <v>79517.75000000001</v>
      </c>
      <c r="D7" s="9">
        <f>D8+D9</f>
        <v>83783.55000000002</v>
      </c>
    </row>
    <row r="8" spans="1:4" s="12" customFormat="1" ht="12.75">
      <c r="A8" s="10" t="s">
        <v>7</v>
      </c>
      <c r="B8" s="11">
        <v>77.1</v>
      </c>
      <c r="C8" s="11">
        <v>35.35</v>
      </c>
      <c r="D8" s="11">
        <v>45.6</v>
      </c>
    </row>
    <row r="9" spans="1:4" s="12" customFormat="1" ht="15" customHeight="1">
      <c r="A9" s="10" t="s">
        <v>26</v>
      </c>
      <c r="B9" s="24">
        <f>69189+50.8+44.75+238.1+B10</f>
        <v>83796.65000000001</v>
      </c>
      <c r="C9" s="24">
        <f>65504+57.35+44.75+228.5+C10</f>
        <v>79482.40000000001</v>
      </c>
      <c r="D9" s="24">
        <f>69513+105.35+30.25+234.35+D10</f>
        <v>83737.95000000001</v>
      </c>
    </row>
    <row r="10" spans="1:4" s="12" customFormat="1" ht="15" customHeight="1">
      <c r="A10" s="10" t="s">
        <v>12</v>
      </c>
      <c r="B10" s="21">
        <v>14274</v>
      </c>
      <c r="C10" s="21">
        <v>13647.8</v>
      </c>
      <c r="D10" s="21">
        <v>13855</v>
      </c>
    </row>
    <row r="11" spans="1:4" s="12" customFormat="1" ht="9.75" customHeight="1">
      <c r="A11" s="10"/>
      <c r="B11" s="11"/>
      <c r="C11" s="11"/>
      <c r="D11" s="11"/>
    </row>
    <row r="12" spans="1:4" s="13" customFormat="1" ht="14.25" customHeight="1">
      <c r="A12" s="8" t="s">
        <v>4</v>
      </c>
      <c r="B12" s="9">
        <f>B14+B15</f>
        <v>31394</v>
      </c>
      <c r="C12" s="9">
        <f>C14+C15</f>
        <v>29519</v>
      </c>
      <c r="D12" s="9">
        <f>D14+D15</f>
        <v>29486.4</v>
      </c>
    </row>
    <row r="13" spans="1:4" s="13" customFormat="1" ht="14.25" customHeight="1">
      <c r="A13" s="10" t="s">
        <v>8</v>
      </c>
      <c r="B13" s="8"/>
      <c r="C13" s="8"/>
      <c r="D13" s="8"/>
    </row>
    <row r="14" spans="1:4" ht="12.75">
      <c r="A14" s="14" t="s">
        <v>0</v>
      </c>
      <c r="B14" s="25">
        <f>30868+526</f>
        <v>31394</v>
      </c>
      <c r="C14" s="25">
        <v>29519</v>
      </c>
      <c r="D14" s="25">
        <f>29483+3.4</f>
        <v>29486.4</v>
      </c>
    </row>
    <row r="15" spans="1:4" ht="12.75">
      <c r="A15" s="14" t="s">
        <v>1</v>
      </c>
      <c r="B15" s="25">
        <v>0</v>
      </c>
      <c r="C15" s="25">
        <v>0</v>
      </c>
      <c r="D15" s="25">
        <v>0</v>
      </c>
    </row>
    <row r="16" spans="1:4" ht="8.25" customHeight="1">
      <c r="A16" s="14"/>
      <c r="B16" s="15"/>
      <c r="C16" s="15"/>
      <c r="D16" s="15"/>
    </row>
    <row r="17" spans="1:4" s="13" customFormat="1" ht="16.5" customHeight="1" hidden="1">
      <c r="A17" s="16" t="s">
        <v>9</v>
      </c>
      <c r="B17" s="29">
        <f>B19</f>
        <v>0</v>
      </c>
      <c r="C17" s="29">
        <f>C19</f>
        <v>0</v>
      </c>
      <c r="D17" s="29">
        <f>D19</f>
        <v>0</v>
      </c>
    </row>
    <row r="18" spans="1:4" ht="16.5" customHeight="1" hidden="1">
      <c r="A18" s="10" t="s">
        <v>8</v>
      </c>
      <c r="B18" s="30"/>
      <c r="C18" s="30"/>
      <c r="D18" s="30"/>
    </row>
    <row r="19" spans="1:4" ht="15" customHeight="1" hidden="1">
      <c r="A19" s="14" t="s">
        <v>0</v>
      </c>
      <c r="B19" s="31">
        <v>0</v>
      </c>
      <c r="C19" s="31">
        <v>0</v>
      </c>
      <c r="D19" s="31">
        <v>0</v>
      </c>
    </row>
    <row r="20" spans="1:4" ht="9.75" customHeight="1" hidden="1">
      <c r="A20" s="7"/>
      <c r="B20" s="15"/>
      <c r="C20" s="15"/>
      <c r="D20" s="15"/>
    </row>
    <row r="21" spans="1:4" s="13" customFormat="1" ht="16.5" customHeight="1">
      <c r="A21" s="8" t="s">
        <v>10</v>
      </c>
      <c r="B21" s="9">
        <f>B22+B23</f>
        <v>63191.40700344258</v>
      </c>
      <c r="C21" s="9">
        <f>C22+C23</f>
        <v>63007.03870356016</v>
      </c>
      <c r="D21" s="9">
        <f>D22+D23</f>
        <v>65262.94359027823</v>
      </c>
    </row>
    <row r="22" spans="1:4" ht="16.5" customHeight="1">
      <c r="A22" s="10" t="s">
        <v>7</v>
      </c>
      <c r="B22" s="11">
        <v>1169.5399187525768</v>
      </c>
      <c r="C22" s="11">
        <v>623.732132980166</v>
      </c>
      <c r="D22" s="11">
        <v>771.6014600982221</v>
      </c>
    </row>
    <row r="23" spans="1:4" ht="16.5" customHeight="1">
      <c r="A23" s="10" t="s">
        <v>8</v>
      </c>
      <c r="B23" s="11">
        <v>62021.867084690006</v>
      </c>
      <c r="C23" s="11">
        <v>62383.306570579996</v>
      </c>
      <c r="D23" s="11">
        <v>64491.342130180004</v>
      </c>
    </row>
    <row r="24" spans="1:4" ht="9" customHeight="1">
      <c r="A24" s="10"/>
      <c r="B24" s="15"/>
      <c r="C24" s="15"/>
      <c r="D24" s="15"/>
    </row>
    <row r="25" spans="1:4" s="13" customFormat="1" ht="16.5" customHeight="1">
      <c r="A25" s="8" t="s">
        <v>5</v>
      </c>
      <c r="B25" s="9">
        <f>B26+B27</f>
        <v>626129.8467621368</v>
      </c>
      <c r="C25" s="9">
        <f>C26+C27</f>
        <v>616350.6037597846</v>
      </c>
      <c r="D25" s="9">
        <f>D26+D27</f>
        <v>627060.5636741798</v>
      </c>
    </row>
    <row r="26" spans="1:4" ht="16.5" customHeight="1">
      <c r="A26" s="10" t="s">
        <v>7</v>
      </c>
      <c r="B26" s="11">
        <v>396984.16461957514</v>
      </c>
      <c r="C26" s="11">
        <v>402268.1801882716</v>
      </c>
      <c r="D26" s="11">
        <v>406455.12291328417</v>
      </c>
    </row>
    <row r="27" spans="1:4" ht="16.5" customHeight="1">
      <c r="A27" s="10" t="s">
        <v>8</v>
      </c>
      <c r="B27" s="11">
        <v>229145.68214256162</v>
      </c>
      <c r="C27" s="11">
        <v>214082.423571513</v>
      </c>
      <c r="D27" s="11">
        <v>220605.44076089573</v>
      </c>
    </row>
    <row r="28" spans="1:4" ht="9" customHeight="1">
      <c r="A28" s="10"/>
      <c r="B28" s="15"/>
      <c r="C28" s="15"/>
      <c r="D28" s="15"/>
    </row>
    <row r="29" spans="1:4" s="13" customFormat="1" ht="16.5" customHeight="1">
      <c r="A29" s="8" t="s">
        <v>6</v>
      </c>
      <c r="B29" s="9">
        <f>B30</f>
        <v>8181452.269219935</v>
      </c>
      <c r="C29" s="9">
        <f>C30</f>
        <v>8077894.947164394</v>
      </c>
      <c r="D29" s="9">
        <f>D30</f>
        <v>7775556.847363016</v>
      </c>
    </row>
    <row r="30" spans="1:4" ht="16.5" customHeight="1">
      <c r="A30" s="10" t="s">
        <v>20</v>
      </c>
      <c r="B30" s="11">
        <v>8181452.269219935</v>
      </c>
      <c r="C30" s="11">
        <v>8077894.947164394</v>
      </c>
      <c r="D30" s="11">
        <v>7775556.847363016</v>
      </c>
    </row>
    <row r="31" spans="1:4" ht="9" customHeight="1">
      <c r="A31" s="10"/>
      <c r="B31" s="15"/>
      <c r="C31" s="15"/>
      <c r="D31" s="15"/>
    </row>
    <row r="32" spans="1:4" s="13" customFormat="1" ht="16.5" customHeight="1">
      <c r="A32" s="8" t="s">
        <v>16</v>
      </c>
      <c r="B32" s="9">
        <f>B33+B34</f>
        <v>21387.117459071527</v>
      </c>
      <c r="C32" s="9">
        <f>C33+C34</f>
        <v>21492.88932233116</v>
      </c>
      <c r="D32" s="9">
        <f>D33+D34</f>
        <v>21142.176162372754</v>
      </c>
    </row>
    <row r="33" spans="1:4" ht="14.25" customHeight="1">
      <c r="A33" s="10" t="s">
        <v>7</v>
      </c>
      <c r="B33" s="11">
        <v>248.93432274004292</v>
      </c>
      <c r="C33" s="11">
        <v>294.1635982096737</v>
      </c>
      <c r="D33" s="11">
        <v>292.2083900912674</v>
      </c>
    </row>
    <row r="34" spans="1:4" ht="14.25" customHeight="1">
      <c r="A34" s="10" t="s">
        <v>8</v>
      </c>
      <c r="B34" s="11">
        <v>21138.183136331485</v>
      </c>
      <c r="C34" s="11">
        <v>21198.725724121487</v>
      </c>
      <c r="D34" s="11">
        <v>20849.96777228149</v>
      </c>
    </row>
    <row r="35" spans="1:4" ht="10.5" customHeight="1">
      <c r="A35" s="10"/>
      <c r="B35" s="15"/>
      <c r="C35" s="15"/>
      <c r="D35" s="15"/>
    </row>
    <row r="36" spans="1:4" ht="16.5" customHeight="1">
      <c r="A36" s="16" t="s">
        <v>11</v>
      </c>
      <c r="B36" s="9">
        <f>B37+B38</f>
        <v>13034.952331938863</v>
      </c>
      <c r="C36" s="9">
        <f>C37+C38</f>
        <v>13588.971630696273</v>
      </c>
      <c r="D36" s="9">
        <f>D37+D38</f>
        <v>13309.008429044812</v>
      </c>
    </row>
    <row r="37" spans="1:4" s="12" customFormat="1" ht="16.5" customHeight="1">
      <c r="A37" s="10" t="s">
        <v>7</v>
      </c>
      <c r="B37" s="11">
        <v>10105.030520821929</v>
      </c>
      <c r="C37" s="11">
        <v>10646.28732603015</v>
      </c>
      <c r="D37" s="11">
        <v>10148.234824290448</v>
      </c>
    </row>
    <row r="38" spans="1:4" s="12" customFormat="1" ht="16.5" customHeight="1">
      <c r="A38" s="10" t="s">
        <v>29</v>
      </c>
      <c r="B38" s="27">
        <v>2929.921811116934</v>
      </c>
      <c r="C38" s="27">
        <v>2942.6843046661234</v>
      </c>
      <c r="D38" s="27">
        <v>3160.7736047543644</v>
      </c>
    </row>
    <row r="39" spans="1:4" ht="10.5" customHeight="1">
      <c r="A39" s="10"/>
      <c r="B39" s="15"/>
      <c r="C39" s="15"/>
      <c r="D39" s="15"/>
    </row>
    <row r="40" spans="1:4" ht="15.75" customHeight="1">
      <c r="A40" s="8" t="s">
        <v>2</v>
      </c>
      <c r="B40" s="9">
        <f>B41+B42</f>
        <v>9020463.342776524</v>
      </c>
      <c r="C40" s="9">
        <f>C41+C42</f>
        <v>8901371.200580766</v>
      </c>
      <c r="D40" s="9">
        <f>D41+D42</f>
        <v>8615601.48921889</v>
      </c>
    </row>
    <row r="41" spans="1:4" s="12" customFormat="1" ht="12.75">
      <c r="A41" s="10" t="s">
        <v>7</v>
      </c>
      <c r="B41" s="11">
        <f>B8+B22+B26+B33+B37</f>
        <v>408584.7693818897</v>
      </c>
      <c r="C41" s="11">
        <f>C8+C22+C26+C33+C37</f>
        <v>413867.7132454916</v>
      </c>
      <c r="D41" s="11">
        <f>D8+D22+D26+D33+D37</f>
        <v>417712.7675877641</v>
      </c>
    </row>
    <row r="42" spans="1:4" s="12" customFormat="1" ht="12.75">
      <c r="A42" s="10" t="s">
        <v>8</v>
      </c>
      <c r="B42" s="11">
        <f>B9+B12+B17+B27+B30+B34+B38+B23</f>
        <v>8611878.573394634</v>
      </c>
      <c r="C42" s="11">
        <f>C9+C12+C17+C27+C30+C34+C38+C23</f>
        <v>8487503.487335274</v>
      </c>
      <c r="D42" s="11">
        <f>D9+D12+D17+D27+D30+D34+D38+D23</f>
        <v>8197888.721631127</v>
      </c>
    </row>
    <row r="43" spans="1:4" s="12" customFormat="1" ht="6" customHeight="1">
      <c r="A43" s="10"/>
      <c r="B43" s="11"/>
      <c r="C43" s="11"/>
      <c r="D43" s="11"/>
    </row>
    <row r="44" spans="1:4" s="12" customFormat="1" ht="15.75" customHeight="1">
      <c r="A44" s="28" t="s">
        <v>30</v>
      </c>
      <c r="B44" s="23">
        <f>B40-B25-B29</f>
        <v>212881.22679445148</v>
      </c>
      <c r="C44" s="23">
        <f>C40-C25-C29</f>
        <v>207125.6496565882</v>
      </c>
      <c r="D44" s="23">
        <f>D40-D25-D29</f>
        <v>212984.0781816952</v>
      </c>
    </row>
    <row r="45" spans="1:4" ht="6" customHeight="1">
      <c r="A45" s="7"/>
      <c r="B45" s="7"/>
      <c r="C45" s="7"/>
      <c r="D45" s="7"/>
    </row>
    <row r="46" spans="1:4" ht="13.5">
      <c r="A46" s="17" t="s">
        <v>17</v>
      </c>
      <c r="B46" s="18">
        <f>(B40-B25-B29)/B57</f>
        <v>0.3484224299647643</v>
      </c>
      <c r="C46" s="18">
        <f>(C40-C25-C29)/C57</f>
        <v>0.33042140606583714</v>
      </c>
      <c r="D46" s="18">
        <f>(D40-D25-D29)/D57</f>
        <v>0.3267895029538996</v>
      </c>
    </row>
    <row r="47" spans="1:4" ht="13.5">
      <c r="A47" s="17" t="s">
        <v>18</v>
      </c>
      <c r="B47" s="18">
        <f>(B40-B25-B29)/B58</f>
        <v>0.6094614473608235</v>
      </c>
      <c r="C47" s="18">
        <f>(C40-C25-C29)/C58</f>
        <v>0.5854628983936057</v>
      </c>
      <c r="D47" s="18">
        <f>(D40-D25-D29)/D58</f>
        <v>0.5926035274557189</v>
      </c>
    </row>
    <row r="48" spans="1:4" ht="2.25" customHeight="1">
      <c r="A48" s="19"/>
      <c r="B48" s="19"/>
      <c r="C48" s="19"/>
      <c r="D48" s="19"/>
    </row>
    <row r="49" ht="7.5" customHeight="1">
      <c r="A49" s="20"/>
    </row>
    <row r="50" ht="12" customHeight="1">
      <c r="A50" s="33" t="s">
        <v>24</v>
      </c>
    </row>
    <row r="51" ht="12.75">
      <c r="A51" s="34" t="s">
        <v>13</v>
      </c>
    </row>
    <row r="52" spans="1:4" ht="13.5" customHeight="1">
      <c r="A52" s="36" t="s">
        <v>19</v>
      </c>
      <c r="B52" s="36"/>
      <c r="C52" s="36"/>
      <c r="D52" s="36"/>
    </row>
    <row r="53" spans="1:3" ht="12.75" customHeight="1">
      <c r="A53" s="36" t="s">
        <v>33</v>
      </c>
      <c r="B53" s="36"/>
      <c r="C53" s="36"/>
    </row>
    <row r="54" ht="13.5" customHeight="1">
      <c r="A54" s="35" t="s">
        <v>32</v>
      </c>
    </row>
    <row r="55" spans="1:4" s="34" customFormat="1" ht="15" customHeight="1">
      <c r="A55" s="38" t="s">
        <v>35</v>
      </c>
      <c r="B55" s="38"/>
      <c r="C55" s="38"/>
      <c r="D55" s="38"/>
    </row>
    <row r="56" spans="1:169" ht="24.75" customHeight="1">
      <c r="A56" s="39" t="s">
        <v>31</v>
      </c>
      <c r="B56" s="39"/>
      <c r="C56" s="39"/>
      <c r="D56" s="3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</row>
    <row r="57" spans="1:4" ht="12.75" hidden="1">
      <c r="A57" s="1" t="s">
        <v>3</v>
      </c>
      <c r="B57" s="22">
        <v>610986</v>
      </c>
      <c r="C57" s="22">
        <v>626853</v>
      </c>
      <c r="D57" s="22">
        <v>651747</v>
      </c>
    </row>
    <row r="58" spans="1:4" ht="12.75" hidden="1">
      <c r="A58" s="1" t="s">
        <v>23</v>
      </c>
      <c r="B58" s="32">
        <v>349294</v>
      </c>
      <c r="C58" s="32">
        <v>353781</v>
      </c>
      <c r="D58" s="32">
        <v>359404</v>
      </c>
    </row>
    <row r="59" ht="12.75">
      <c r="A59" s="20"/>
    </row>
  </sheetData>
  <sheetProtection/>
  <mergeCells count="5">
    <mergeCell ref="A53:C53"/>
    <mergeCell ref="A1:D1"/>
    <mergeCell ref="A52:D52"/>
    <mergeCell ref="A55:D55"/>
    <mergeCell ref="A56:D56"/>
  </mergeCells>
  <printOptions horizontalCentered="1"/>
  <pageMargins left="0.2362204724409449" right="0.2362204724409449" top="0.4" bottom="0.35433070866141736" header="0.2362204724409449" footer="0.2362204724409449"/>
  <pageSetup horizontalDpi="600" verticalDpi="600" orientation="portrait" paperSize="9" scale="95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S.Mohajur</dc:creator>
  <cp:keywords/>
  <dc:description/>
  <cp:lastModifiedBy>Hansraj Panchoo</cp:lastModifiedBy>
  <cp:lastPrinted>2024-01-31T08:55:25Z</cp:lastPrinted>
  <dcterms:created xsi:type="dcterms:W3CDTF">2008-06-03T13:08:50Z</dcterms:created>
  <dcterms:modified xsi:type="dcterms:W3CDTF">2024-01-31T10:33:41Z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2800.00000000000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