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ep-22" sheetId="1" r:id="rId1"/>
    <sheet name="Sheet2" sheetId="2" state="hidden" r:id="rId2"/>
  </sheets>
  <definedNames>
    <definedName name="_xlnm.Print_Area" localSheetId="0">'Sep-22'!$A$1:$D$57</definedName>
  </definedNames>
  <calcPr fullCalcOnLoad="1"/>
</workbook>
</file>

<file path=xl/sharedStrings.xml><?xml version="1.0" encoding="utf-8"?>
<sst xmlns="http://schemas.openxmlformats.org/spreadsheetml/2006/main" count="50" uniqueCount="37">
  <si>
    <t xml:space="preserve">       - Government Guaranteed</t>
  </si>
  <si>
    <t xml:space="preserve">       - Non-Guaranteed</t>
  </si>
  <si>
    <t>Total External Debt</t>
  </si>
  <si>
    <t>GDP</t>
  </si>
  <si>
    <t>Public Enterprises</t>
  </si>
  <si>
    <t xml:space="preserve">Export of Goods  &amp; Services  </t>
  </si>
  <si>
    <t>Other Deposit Taking Institutions*</t>
  </si>
  <si>
    <t>Global Business*</t>
  </si>
  <si>
    <t>Short Term</t>
  </si>
  <si>
    <t>Long Term</t>
  </si>
  <si>
    <t xml:space="preserve">Extra Budgetary Unit </t>
  </si>
  <si>
    <t>Monetary Authorities*</t>
  </si>
  <si>
    <t>Budgetary Central Government</t>
  </si>
  <si>
    <t>Other*</t>
  </si>
  <si>
    <t xml:space="preserve">   o/w IMF SDR Allocations</t>
  </si>
  <si>
    <t xml:space="preserve">In line with the recommendation of IMF, the coverage of Gross External Debt has been extended. The cross border transactions of global business entitities are being included as part of Gross External Debt.  To maintain consistency, the external positions of deposit taking institutions and monetary authorities are also included in the Gross External Debt. </t>
  </si>
  <si>
    <t>The figures may not add up to totals due to rounding</t>
  </si>
  <si>
    <t xml:space="preserve">Gross External Debt Stock (end of period) </t>
  </si>
  <si>
    <t>Rs million</t>
  </si>
  <si>
    <t>Private Sector*</t>
  </si>
  <si>
    <t>* source Bank of Mauritius.</t>
  </si>
  <si>
    <t>Percent of GDP</t>
  </si>
  <si>
    <t>Percent of Export of Goods &amp; Services</t>
  </si>
  <si>
    <t>The data for 'private sector' and 'other' are based on foreign assets and liabilities survey carried out by the Bank of Mauritius.</t>
  </si>
  <si>
    <r>
      <t xml:space="preserve">Long Term </t>
    </r>
    <r>
      <rPr>
        <i/>
        <vertAlign val="superscript"/>
        <sz val="10"/>
        <rFont val="Times New Roman"/>
        <family val="1"/>
      </rPr>
      <t>2</t>
    </r>
  </si>
  <si>
    <t>Table 2 - Gross External Debt Stock</t>
  </si>
  <si>
    <t>Mar 2022</t>
  </si>
  <si>
    <t>Provisional</t>
  </si>
  <si>
    <t>Note 3 - The debt position includes debt liabilities of affiliated enterprises of global business.</t>
  </si>
  <si>
    <t>Note 4 - Debt stocks of 'Other Deposit Taking Institutions' and 'Global Business' are excluded as their debts are matched with almost the same level of assets.</t>
  </si>
  <si>
    <r>
      <t xml:space="preserve">Long Term </t>
    </r>
    <r>
      <rPr>
        <i/>
        <vertAlign val="superscript"/>
        <sz val="10"/>
        <rFont val="Times New Roman"/>
        <family val="1"/>
      </rPr>
      <t>3</t>
    </r>
  </si>
  <si>
    <r>
      <t xml:space="preserve">External Debt excluding Deposit Taking Institutions and Global Business </t>
    </r>
    <r>
      <rPr>
        <b/>
        <vertAlign val="superscript"/>
        <sz val="10"/>
        <rFont val="Times New Roman"/>
        <family val="1"/>
      </rPr>
      <t>4</t>
    </r>
  </si>
  <si>
    <r>
      <t xml:space="preserve">Revised </t>
    </r>
    <r>
      <rPr>
        <b/>
        <i/>
        <vertAlign val="superscript"/>
        <sz val="10"/>
        <rFont val="Times New Roman"/>
        <family val="1"/>
      </rPr>
      <t>1</t>
    </r>
  </si>
  <si>
    <t>Jun 2022</t>
  </si>
  <si>
    <t>Note 1 - Based on revised GDP and Exports of Goods and Services.</t>
  </si>
  <si>
    <t>Note 2 - Long term debt of Budgetary Central Government includes debt liability in respect of IMF SDR Allocations. The figures include allocation of an additional amount of some SDR136M (Rs 8.2 bn) made by IMF to Mauritius in August 2021.</t>
  </si>
  <si>
    <t>Sep 2022</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</si>
</sst>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quot;Rs&quot;#,##0"/>
    <numFmt numFmtId="173" formatCode="&quot;Rs&quot;#,##0;[Red]\-&quot;Rs&quot;#,##0"/>
    <numFmt numFmtId="174" formatCode="&quot;Rs&quot;#,##0.00;\-&quot;Rs&quot;#,##0.00"/>
    <numFmt numFmtId="175" formatCode="&quot;Rs&quot;#,##0.00;[Red]\-&quot;Rs&quot;#,##0.00"/>
    <numFmt numFmtId="176" formatCode="_-&quot;Rs&quot;* #,##0_-;\-&quot;Rs&quot;* #,##0_-;_-&quot;Rs&quot;* &quot;-&quot;_-;_-@_-"/>
    <numFmt numFmtId="177" formatCode="_-&quot;Rs&quot;* #,##0.00_-;\-&quot;Rs&quot;* #,##0.00_-;_-&quot;Rs&quot;* &quot;-&quot;??_-;_-@_-"/>
    <numFmt numFmtId="178" formatCode="0.0%"/>
    <numFmt numFmtId="179" formatCode="_(* #,##0_);_(* \(#,##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0000000000"/>
    <numFmt numFmtId="187" formatCode="#,##0.000000000"/>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 \ "/>
  </numFmts>
  <fonts count="48">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i/>
      <vertAlign val="superscript"/>
      <sz val="10"/>
      <name val="Times New Roman"/>
      <family val="1"/>
    </font>
    <font>
      <b/>
      <vertAlign val="superscript"/>
      <sz val="10"/>
      <name val="Times New Roman"/>
      <family val="1"/>
    </font>
    <font>
      <sz val="9.5"/>
      <name val="Times New Roman"/>
      <family val="1"/>
    </font>
    <font>
      <b/>
      <i/>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Alignment="1">
      <alignment/>
    </xf>
    <xf numFmtId="0" fontId="2" fillId="33" borderId="0" xfId="0" applyFont="1" applyFill="1" applyAlignment="1">
      <alignment/>
    </xf>
    <xf numFmtId="0" fontId="3" fillId="33" borderId="0" xfId="0" applyFont="1" applyFill="1" applyBorder="1" applyAlignment="1">
      <alignment horizontal="centerContinuous"/>
    </xf>
    <xf numFmtId="0" fontId="2" fillId="33" borderId="0" xfId="0" applyFont="1" applyFill="1" applyAlignment="1">
      <alignment horizontal="center"/>
    </xf>
    <xf numFmtId="0" fontId="3" fillId="33" borderId="0" xfId="0" applyFont="1" applyFill="1" applyAlignment="1">
      <alignment/>
    </xf>
    <xf numFmtId="0" fontId="2" fillId="33" borderId="10" xfId="0" applyFont="1" applyFill="1" applyBorder="1" applyAlignment="1">
      <alignment/>
    </xf>
    <xf numFmtId="17" fontId="3" fillId="33" borderId="10" xfId="0" applyNumberFormat="1" applyFont="1" applyFill="1" applyBorder="1" applyAlignment="1" quotePrefix="1">
      <alignment horizontal="center"/>
    </xf>
    <xf numFmtId="0" fontId="2" fillId="33" borderId="11" xfId="0" applyFont="1" applyFill="1" applyBorder="1" applyAlignment="1">
      <alignment/>
    </xf>
    <xf numFmtId="0" fontId="3" fillId="33" borderId="11" xfId="0" applyFont="1" applyFill="1" applyBorder="1" applyAlignment="1">
      <alignment/>
    </xf>
    <xf numFmtId="3" fontId="3" fillId="33" borderId="11" xfId="0" applyNumberFormat="1" applyFont="1" applyFill="1" applyBorder="1" applyAlignment="1">
      <alignment/>
    </xf>
    <xf numFmtId="0" fontId="5" fillId="33" borderId="11" xfId="0" applyFont="1" applyFill="1" applyBorder="1" applyAlignment="1">
      <alignment horizontal="left" indent="1"/>
    </xf>
    <xf numFmtId="3" fontId="5" fillId="33" borderId="11" xfId="0" applyNumberFormat="1" applyFont="1" applyFill="1" applyBorder="1" applyAlignment="1">
      <alignment/>
    </xf>
    <xf numFmtId="0" fontId="5" fillId="33" borderId="0" xfId="0" applyFont="1" applyFill="1" applyAlignment="1">
      <alignment/>
    </xf>
    <xf numFmtId="0" fontId="3" fillId="33" borderId="0" xfId="0" applyFont="1" applyFill="1" applyAlignment="1">
      <alignment/>
    </xf>
    <xf numFmtId="0" fontId="5" fillId="33" borderId="11" xfId="0" applyFont="1" applyFill="1" applyBorder="1" applyAlignment="1">
      <alignment/>
    </xf>
    <xf numFmtId="3" fontId="2" fillId="33" borderId="11" xfId="0" applyNumberFormat="1" applyFont="1" applyFill="1" applyBorder="1" applyAlignment="1">
      <alignment/>
    </xf>
    <xf numFmtId="0" fontId="3" fillId="33" borderId="11" xfId="0" applyFont="1" applyFill="1" applyBorder="1" applyAlignment="1">
      <alignment horizontal="left"/>
    </xf>
    <xf numFmtId="0" fontId="4" fillId="33" borderId="11" xfId="0" applyFont="1" applyFill="1" applyBorder="1" applyAlignment="1">
      <alignment/>
    </xf>
    <xf numFmtId="178" fontId="3" fillId="33" borderId="11" xfId="0" applyNumberFormat="1" applyFont="1" applyFill="1" applyBorder="1" applyAlignment="1">
      <alignment/>
    </xf>
    <xf numFmtId="0" fontId="2" fillId="33" borderId="12" xfId="0" applyFont="1" applyFill="1" applyBorder="1" applyAlignment="1">
      <alignment/>
    </xf>
    <xf numFmtId="0" fontId="5" fillId="33" borderId="0" xfId="59" applyFont="1" applyFill="1" applyBorder="1" applyAlignment="1">
      <alignment vertical="center"/>
      <protection/>
    </xf>
    <xf numFmtId="3" fontId="5" fillId="0" borderId="11" xfId="0" applyNumberFormat="1" applyFont="1" applyFill="1" applyBorder="1" applyAlignment="1">
      <alignment/>
    </xf>
    <xf numFmtId="179" fontId="2" fillId="0" borderId="0" xfId="42" applyNumberFormat="1" applyFont="1" applyFill="1" applyAlignment="1">
      <alignment/>
    </xf>
    <xf numFmtId="3" fontId="3" fillId="33" borderId="11" xfId="0" applyNumberFormat="1" applyFont="1" applyFill="1" applyBorder="1" applyAlignment="1">
      <alignment vertical="center"/>
    </xf>
    <xf numFmtId="3" fontId="5" fillId="0" borderId="11" xfId="58" applyNumberFormat="1" applyFont="1" applyFill="1" applyBorder="1">
      <alignment/>
      <protection/>
    </xf>
    <xf numFmtId="3" fontId="2" fillId="0" borderId="11" xfId="0" applyNumberFormat="1" applyFont="1" applyBorder="1" applyAlignment="1">
      <alignment/>
    </xf>
    <xf numFmtId="0" fontId="4" fillId="33" borderId="12" xfId="0" applyFont="1" applyFill="1" applyBorder="1" applyAlignment="1">
      <alignment horizontal="center"/>
    </xf>
    <xf numFmtId="179" fontId="5" fillId="33" borderId="11" xfId="42" applyNumberFormat="1" applyFont="1" applyFill="1" applyBorder="1" applyAlignment="1">
      <alignment horizontal="right"/>
    </xf>
    <xf numFmtId="0" fontId="3" fillId="33" borderId="11" xfId="0" applyFont="1" applyFill="1" applyBorder="1" applyAlignment="1">
      <alignment/>
    </xf>
    <xf numFmtId="171" fontId="3" fillId="33" borderId="11" xfId="42" applyFont="1" applyFill="1" applyBorder="1" applyAlignment="1">
      <alignment/>
    </xf>
    <xf numFmtId="171" fontId="2" fillId="33" borderId="11" xfId="42" applyFont="1" applyFill="1" applyBorder="1" applyAlignment="1">
      <alignment/>
    </xf>
    <xf numFmtId="171" fontId="5" fillId="33" borderId="11" xfId="42" applyFont="1" applyFill="1" applyBorder="1" applyAlignment="1">
      <alignment/>
    </xf>
    <xf numFmtId="0" fontId="2" fillId="33" borderId="0" xfId="0" applyFont="1" applyFill="1" applyAlignment="1">
      <alignment/>
    </xf>
    <xf numFmtId="3" fontId="2" fillId="33" borderId="0" xfId="0" applyNumberFormat="1" applyFont="1" applyFill="1" applyAlignment="1">
      <alignment/>
    </xf>
    <xf numFmtId="179" fontId="2" fillId="33" borderId="0" xfId="0" applyNumberFormat="1" applyFont="1" applyFill="1" applyAlignment="1">
      <alignment/>
    </xf>
    <xf numFmtId="0" fontId="2" fillId="33" borderId="0" xfId="0" applyFont="1" applyFill="1" applyAlignment="1">
      <alignment horizontal="left" wrapText="1"/>
    </xf>
    <xf numFmtId="0" fontId="2" fillId="33" borderId="0" xfId="0" applyFont="1" applyFill="1" applyAlignment="1">
      <alignment/>
    </xf>
    <xf numFmtId="0" fontId="6" fillId="33" borderId="0" xfId="0" applyFont="1" applyFill="1" applyBorder="1" applyAlignment="1">
      <alignment horizontal="center" vertical="center"/>
    </xf>
    <xf numFmtId="180" fontId="9" fillId="33" borderId="0" xfId="0" applyNumberFormat="1" applyFont="1" applyFill="1" applyBorder="1" applyAlignment="1">
      <alignment horizontal="left" vertical="top" wrapText="1"/>
    </xf>
    <xf numFmtId="180" fontId="9" fillId="33" borderId="0" xfId="0" applyNumberFormat="1" applyFont="1" applyFill="1"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CGDD-Jan-09"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R62"/>
  <sheetViews>
    <sheetView showGridLines="0" tabSelected="1" zoomScale="130" zoomScaleNormal="130" zoomScalePageLayoutView="0" workbookViewId="0" topLeftCell="A1">
      <pane ySplit="6" topLeftCell="A7" activePane="bottomLeft" state="frozen"/>
      <selection pane="topLeft" activeCell="A1" sqref="A1"/>
      <selection pane="bottomLeft" activeCell="A1" sqref="A1:D1"/>
    </sheetView>
  </sheetViews>
  <sheetFormatPr defaultColWidth="9.140625" defaultRowHeight="12.75"/>
  <cols>
    <col min="1" max="1" width="61.421875" style="1" customWidth="1"/>
    <col min="2" max="2" width="11.00390625" style="1" customWidth="1"/>
    <col min="3" max="3" width="10.28125" style="1" customWidth="1"/>
    <col min="4" max="4" width="10.7109375" style="1" bestFit="1" customWidth="1"/>
    <col min="5" max="16384" width="9.140625" style="1" customWidth="1"/>
  </cols>
  <sheetData>
    <row r="1" spans="1:4" ht="18" customHeight="1">
      <c r="A1" s="37" t="s">
        <v>25</v>
      </c>
      <c r="B1" s="37"/>
      <c r="C1" s="37"/>
      <c r="D1" s="37"/>
    </row>
    <row r="2" ht="3" customHeight="1">
      <c r="A2" s="2"/>
    </row>
    <row r="3" spans="1:4" ht="12.75">
      <c r="A3" s="4" t="s">
        <v>17</v>
      </c>
      <c r="B3" s="3"/>
      <c r="C3" s="3"/>
      <c r="D3" s="3" t="s">
        <v>18</v>
      </c>
    </row>
    <row r="4" spans="1:4" ht="12.75">
      <c r="A4" s="5"/>
      <c r="B4" s="6" t="s">
        <v>26</v>
      </c>
      <c r="C4" s="6" t="s">
        <v>33</v>
      </c>
      <c r="D4" s="6" t="s">
        <v>36</v>
      </c>
    </row>
    <row r="5" spans="1:4" ht="15.75">
      <c r="A5" s="7"/>
      <c r="B5" s="26" t="s">
        <v>32</v>
      </c>
      <c r="C5" s="26" t="s">
        <v>32</v>
      </c>
      <c r="D5" s="26" t="s">
        <v>27</v>
      </c>
    </row>
    <row r="6" spans="1:4" ht="6.75" customHeight="1" hidden="1">
      <c r="A6" s="7"/>
      <c r="B6" s="5"/>
      <c r="C6" s="5"/>
      <c r="D6" s="5"/>
    </row>
    <row r="7" spans="1:4" ht="18" customHeight="1">
      <c r="A7" s="8" t="s">
        <v>12</v>
      </c>
      <c r="B7" s="9">
        <f>B8+B9</f>
        <v>88645.7</v>
      </c>
      <c r="C7" s="9">
        <f>C8+C9</f>
        <v>84458.6</v>
      </c>
      <c r="D7" s="9">
        <f>D8+D9</f>
        <v>75862.15000000001</v>
      </c>
    </row>
    <row r="8" spans="1:4" s="12" customFormat="1" ht="12.75">
      <c r="A8" s="10" t="s">
        <v>8</v>
      </c>
      <c r="B8" s="11">
        <v>27.45</v>
      </c>
      <c r="C8" s="11">
        <v>195.35</v>
      </c>
      <c r="D8" s="11">
        <v>44.6</v>
      </c>
    </row>
    <row r="9" spans="1:4" s="12" customFormat="1" ht="15" customHeight="1">
      <c r="A9" s="10" t="s">
        <v>24</v>
      </c>
      <c r="B9" s="24">
        <f>61518+5305+5889.25+1562.6+B10</f>
        <v>88618.25</v>
      </c>
      <c r="C9" s="24">
        <f>58720.5+4759.5+5153.6+1556.45+C10</f>
        <v>84263.25</v>
      </c>
      <c r="D9" s="24">
        <f>53668.7+4892.3+2499.05+1415.5+D10</f>
        <v>75817.55</v>
      </c>
    </row>
    <row r="10" spans="1:4" s="12" customFormat="1" ht="15" customHeight="1">
      <c r="A10" s="10" t="s">
        <v>14</v>
      </c>
      <c r="B10" s="21">
        <f>5956.8+8386.6</f>
        <v>14343.400000000001</v>
      </c>
      <c r="C10" s="21">
        <f>5844.6+8228.6</f>
        <v>14073.2</v>
      </c>
      <c r="D10" s="21">
        <v>13342</v>
      </c>
    </row>
    <row r="11" spans="1:4" s="12" customFormat="1" ht="9.75" customHeight="1">
      <c r="A11" s="10"/>
      <c r="B11" s="11"/>
      <c r="C11" s="11"/>
      <c r="D11" s="11"/>
    </row>
    <row r="12" spans="1:4" s="13" customFormat="1" ht="14.25" customHeight="1">
      <c r="A12" s="8" t="s">
        <v>4</v>
      </c>
      <c r="B12" s="9">
        <f>B14+B15</f>
        <v>26934.89</v>
      </c>
      <c r="C12" s="9">
        <f>C14+C15</f>
        <v>28713</v>
      </c>
      <c r="D12" s="9">
        <f>D14+D15</f>
        <v>28979</v>
      </c>
    </row>
    <row r="13" spans="1:4" s="13" customFormat="1" ht="14.25" customHeight="1">
      <c r="A13" s="10" t="s">
        <v>9</v>
      </c>
      <c r="B13" s="8"/>
      <c r="C13" s="8"/>
      <c r="D13" s="8"/>
    </row>
    <row r="14" spans="1:4" ht="12.75">
      <c r="A14" s="14" t="s">
        <v>0</v>
      </c>
      <c r="B14" s="25">
        <f>26617+297.89</f>
        <v>26914.89</v>
      </c>
      <c r="C14" s="25">
        <v>28693</v>
      </c>
      <c r="D14" s="25">
        <f>28603+371</f>
        <v>28974</v>
      </c>
    </row>
    <row r="15" spans="1:4" ht="12.75">
      <c r="A15" s="14" t="s">
        <v>1</v>
      </c>
      <c r="B15" s="25">
        <v>20</v>
      </c>
      <c r="C15" s="25">
        <v>20</v>
      </c>
      <c r="D15" s="25">
        <v>5</v>
      </c>
    </row>
    <row r="16" spans="1:4" ht="8.25" customHeight="1">
      <c r="A16" s="14"/>
      <c r="B16" s="15"/>
      <c r="C16" s="15"/>
      <c r="D16" s="15"/>
    </row>
    <row r="17" spans="1:4" s="13" customFormat="1" ht="16.5" customHeight="1">
      <c r="A17" s="16" t="s">
        <v>10</v>
      </c>
      <c r="B17" s="29">
        <f>B19</f>
        <v>0</v>
      </c>
      <c r="C17" s="29">
        <f>C19</f>
        <v>0</v>
      </c>
      <c r="D17" s="29">
        <f>D19</f>
        <v>0</v>
      </c>
    </row>
    <row r="18" spans="1:4" ht="16.5" customHeight="1">
      <c r="A18" s="10" t="s">
        <v>9</v>
      </c>
      <c r="B18" s="30"/>
      <c r="C18" s="30"/>
      <c r="D18" s="30"/>
    </row>
    <row r="19" spans="1:4" ht="15" customHeight="1">
      <c r="A19" s="14" t="s">
        <v>0</v>
      </c>
      <c r="B19" s="31">
        <v>0</v>
      </c>
      <c r="C19" s="31">
        <v>0</v>
      </c>
      <c r="D19" s="31">
        <v>0</v>
      </c>
    </row>
    <row r="20" spans="1:4" ht="9.75" customHeight="1">
      <c r="A20" s="7"/>
      <c r="B20" s="15"/>
      <c r="C20" s="15"/>
      <c r="D20" s="15"/>
    </row>
    <row r="21" spans="1:4" s="13" customFormat="1" ht="16.5" customHeight="1">
      <c r="A21" s="8" t="s">
        <v>11</v>
      </c>
      <c r="B21" s="9">
        <f>B22+B23</f>
        <v>40947.455451019494</v>
      </c>
      <c r="C21" s="9">
        <f>C22+C23</f>
        <v>52618.35375687689</v>
      </c>
      <c r="D21" s="9">
        <f>D22+D23</f>
        <v>52364.30596562881</v>
      </c>
    </row>
    <row r="22" spans="1:4" ht="16.5" customHeight="1">
      <c r="A22" s="10" t="s">
        <v>8</v>
      </c>
      <c r="B22" s="11">
        <v>907.0454510194902</v>
      </c>
      <c r="C22" s="11">
        <v>523.0537568768818</v>
      </c>
      <c r="D22" s="11">
        <v>768.5659656288142</v>
      </c>
    </row>
    <row r="23" spans="1:4" ht="16.5" customHeight="1">
      <c r="A23" s="10" t="s">
        <v>9</v>
      </c>
      <c r="B23" s="11">
        <v>40040.41</v>
      </c>
      <c r="C23" s="11">
        <v>52095.3</v>
      </c>
      <c r="D23" s="11">
        <v>51595.74</v>
      </c>
    </row>
    <row r="24" spans="1:4" ht="9" customHeight="1">
      <c r="A24" s="10"/>
      <c r="B24" s="15"/>
      <c r="C24" s="15"/>
      <c r="D24" s="15"/>
    </row>
    <row r="25" spans="1:4" s="13" customFormat="1" ht="16.5" customHeight="1">
      <c r="A25" s="8" t="s">
        <v>6</v>
      </c>
      <c r="B25" s="9">
        <f>B26+B27</f>
        <v>524346.1628998164</v>
      </c>
      <c r="C25" s="9">
        <f>C26+C27</f>
        <v>542362.5858594755</v>
      </c>
      <c r="D25" s="9">
        <f>D26+D27</f>
        <v>579696.2139770393</v>
      </c>
    </row>
    <row r="26" spans="1:4" ht="16.5" customHeight="1">
      <c r="A26" s="10" t="s">
        <v>8</v>
      </c>
      <c r="B26" s="11">
        <v>363122.0991702329</v>
      </c>
      <c r="C26" s="11">
        <v>348704.9994796668</v>
      </c>
      <c r="D26" s="11">
        <v>361522.81287082075</v>
      </c>
    </row>
    <row r="27" spans="1:4" ht="16.5" customHeight="1">
      <c r="A27" s="10" t="s">
        <v>9</v>
      </c>
      <c r="B27" s="11">
        <v>161224.06372958358</v>
      </c>
      <c r="C27" s="11">
        <v>193657.58637980875</v>
      </c>
      <c r="D27" s="11">
        <v>218173.40110621857</v>
      </c>
    </row>
    <row r="28" spans="1:4" ht="9" customHeight="1">
      <c r="A28" s="10"/>
      <c r="B28" s="15"/>
      <c r="C28" s="15"/>
      <c r="D28" s="15"/>
    </row>
    <row r="29" spans="1:4" s="13" customFormat="1" ht="16.5" customHeight="1">
      <c r="A29" s="8" t="s">
        <v>7</v>
      </c>
      <c r="B29" s="9">
        <f>B30</f>
        <v>7224811.851753011</v>
      </c>
      <c r="C29" s="9">
        <f>C30</f>
        <v>7370870.269072428</v>
      </c>
      <c r="D29" s="9">
        <f>D30</f>
        <v>7477841.867172907</v>
      </c>
    </row>
    <row r="30" spans="1:4" ht="16.5" customHeight="1">
      <c r="A30" s="10" t="s">
        <v>30</v>
      </c>
      <c r="B30" s="11">
        <v>7224811.851753011</v>
      </c>
      <c r="C30" s="11">
        <v>7370870.269072428</v>
      </c>
      <c r="D30" s="11">
        <v>7477841.867172907</v>
      </c>
    </row>
    <row r="31" spans="1:4" ht="9" customHeight="1">
      <c r="A31" s="10"/>
      <c r="B31" s="15"/>
      <c r="C31" s="15"/>
      <c r="D31" s="15"/>
    </row>
    <row r="32" spans="1:4" s="13" customFormat="1" ht="16.5" customHeight="1">
      <c r="A32" s="8" t="s">
        <v>19</v>
      </c>
      <c r="B32" s="9">
        <f>B33+B34</f>
        <v>19776.102280764557</v>
      </c>
      <c r="C32" s="9">
        <f>C33+C34</f>
        <v>19467.57344135084</v>
      </c>
      <c r="D32" s="9">
        <f>D33+D34</f>
        <v>19833.919962301163</v>
      </c>
    </row>
    <row r="33" spans="1:4" ht="14.25" customHeight="1">
      <c r="A33" s="10" t="s">
        <v>8</v>
      </c>
      <c r="B33" s="11">
        <v>339.5614507770188</v>
      </c>
      <c r="C33" s="11">
        <v>338.7806665165068</v>
      </c>
      <c r="D33" s="11">
        <v>339.52545812260206</v>
      </c>
    </row>
    <row r="34" spans="1:4" ht="14.25" customHeight="1">
      <c r="A34" s="10" t="s">
        <v>9</v>
      </c>
      <c r="B34" s="11">
        <v>19436.540829987538</v>
      </c>
      <c r="C34" s="11">
        <v>19128.79277483433</v>
      </c>
      <c r="D34" s="11">
        <v>19494.39450417856</v>
      </c>
    </row>
    <row r="35" spans="1:4" ht="10.5" customHeight="1">
      <c r="A35" s="10"/>
      <c r="B35" s="15"/>
      <c r="C35" s="15"/>
      <c r="D35" s="15"/>
    </row>
    <row r="36" spans="1:4" ht="16.5" customHeight="1">
      <c r="A36" s="16" t="s">
        <v>13</v>
      </c>
      <c r="B36" s="9">
        <f>B37+B38</f>
        <v>9347.977886655</v>
      </c>
      <c r="C36" s="9">
        <f>C37+C38</f>
        <v>10070.663247563</v>
      </c>
      <c r="D36" s="9">
        <f>D37+D38</f>
        <v>10798.968982005</v>
      </c>
    </row>
    <row r="37" spans="1:4" s="12" customFormat="1" ht="16.5" customHeight="1">
      <c r="A37" s="10" t="s">
        <v>8</v>
      </c>
      <c r="B37" s="11">
        <v>7370</v>
      </c>
      <c r="C37" s="11">
        <v>8109</v>
      </c>
      <c r="D37" s="11">
        <v>8919.900000000001</v>
      </c>
    </row>
    <row r="38" spans="1:4" s="12" customFormat="1" ht="16.5" customHeight="1">
      <c r="A38" s="10" t="s">
        <v>9</v>
      </c>
      <c r="B38" s="27">
        <v>1977.9778866549996</v>
      </c>
      <c r="C38" s="27">
        <v>1961.6632475629997</v>
      </c>
      <c r="D38" s="27">
        <v>1879.0689820050002</v>
      </c>
    </row>
    <row r="39" spans="1:4" ht="10.5" customHeight="1">
      <c r="A39" s="10"/>
      <c r="B39" s="15"/>
      <c r="C39" s="15"/>
      <c r="D39" s="15"/>
    </row>
    <row r="40" spans="1:4" ht="15.75" customHeight="1">
      <c r="A40" s="8" t="s">
        <v>2</v>
      </c>
      <c r="B40" s="9">
        <f>B41+B42</f>
        <v>7934810.140271267</v>
      </c>
      <c r="C40" s="9">
        <f>C41+C42</f>
        <v>8108561.045377694</v>
      </c>
      <c r="D40" s="9">
        <f>D41+D42</f>
        <v>8245376.426059881</v>
      </c>
    </row>
    <row r="41" spans="1:4" s="12" customFormat="1" ht="12.75">
      <c r="A41" s="10" t="s">
        <v>8</v>
      </c>
      <c r="B41" s="11">
        <f>B8+B22+B26+B33+B37</f>
        <v>371766.1560720294</v>
      </c>
      <c r="C41" s="11">
        <f>C8+C22+C26+C33+C37</f>
        <v>357871.1839030602</v>
      </c>
      <c r="D41" s="11">
        <f>D8+D22+D26+D33+D37</f>
        <v>371595.4042945722</v>
      </c>
    </row>
    <row r="42" spans="1:4" s="12" customFormat="1" ht="12.75">
      <c r="A42" s="10" t="s">
        <v>9</v>
      </c>
      <c r="B42" s="11">
        <f>B9+B12+B17+B27+B30+B34+B38+B23</f>
        <v>7563043.984199238</v>
      </c>
      <c r="C42" s="11">
        <f>C9+C12+C17+C27+C30+C34+C38+C23</f>
        <v>7750689.861474634</v>
      </c>
      <c r="D42" s="11">
        <f>D9+D12+D17+D27+D30+D34+D38+D23</f>
        <v>7873781.021765309</v>
      </c>
    </row>
    <row r="43" spans="1:4" s="12" customFormat="1" ht="6" customHeight="1">
      <c r="A43" s="10"/>
      <c r="B43" s="11"/>
      <c r="C43" s="11"/>
      <c r="D43" s="11"/>
    </row>
    <row r="44" spans="1:4" s="12" customFormat="1" ht="15.75" customHeight="1">
      <c r="A44" s="28" t="s">
        <v>31</v>
      </c>
      <c r="B44" s="23">
        <f>B40-B25-B29</f>
        <v>185652.12561843917</v>
      </c>
      <c r="C44" s="23">
        <f>C40-C25-C29</f>
        <v>195328.19044579007</v>
      </c>
      <c r="D44" s="23">
        <f>D40-D25-D29</f>
        <v>187838.34490993526</v>
      </c>
    </row>
    <row r="45" spans="1:4" ht="6" customHeight="1">
      <c r="A45" s="7"/>
      <c r="B45" s="7"/>
      <c r="C45" s="7"/>
      <c r="D45" s="7"/>
    </row>
    <row r="46" spans="1:4" ht="13.5">
      <c r="A46" s="17" t="s">
        <v>21</v>
      </c>
      <c r="B46" s="18">
        <f>(B40-B25-B29)/B58</f>
        <v>0.37255304905731845</v>
      </c>
      <c r="C46" s="18">
        <f>(C40-C25-C29)/C58</f>
        <v>0.37158443802548413</v>
      </c>
      <c r="D46" s="18">
        <f>(D40-D25-D29)/D58</f>
        <v>0.3474337965022062</v>
      </c>
    </row>
    <row r="47" spans="1:4" ht="13.5">
      <c r="A47" s="17" t="s">
        <v>22</v>
      </c>
      <c r="B47" s="18">
        <f>(B40-B25-B29)/B59</f>
        <v>0.7930259182525828</v>
      </c>
      <c r="C47" s="18">
        <f>(C40-C25-C29)/C59</f>
        <v>0.7365594119151931</v>
      </c>
      <c r="D47" s="18">
        <f>(D40-D25-D29)/D59</f>
        <v>0.654822121741148</v>
      </c>
    </row>
    <row r="48" spans="1:4" ht="2.25" customHeight="1">
      <c r="A48" s="19"/>
      <c r="B48" s="19"/>
      <c r="C48" s="19"/>
      <c r="D48" s="19"/>
    </row>
    <row r="49" ht="7.5" customHeight="1">
      <c r="A49" s="20"/>
    </row>
    <row r="50" ht="12" customHeight="1">
      <c r="A50" s="35" t="s">
        <v>20</v>
      </c>
    </row>
    <row r="51" ht="12.75">
      <c r="A51" s="36" t="s">
        <v>16</v>
      </c>
    </row>
    <row r="52" spans="1:4" ht="39" customHeight="1">
      <c r="A52" s="38" t="s">
        <v>15</v>
      </c>
      <c r="B52" s="38"/>
      <c r="C52" s="38"/>
      <c r="D52" s="38"/>
    </row>
    <row r="53" spans="1:4" ht="13.5" customHeight="1">
      <c r="A53" s="38" t="s">
        <v>23</v>
      </c>
      <c r="B53" s="38"/>
      <c r="C53" s="38"/>
      <c r="D53" s="38"/>
    </row>
    <row r="54" spans="1:4" s="32" customFormat="1" ht="14.25" customHeight="1">
      <c r="A54" s="38" t="s">
        <v>34</v>
      </c>
      <c r="B54" s="38"/>
      <c r="C54" s="38"/>
      <c r="D54" s="38"/>
    </row>
    <row r="55" spans="1:4" ht="25.5" customHeight="1">
      <c r="A55" s="38" t="s">
        <v>35</v>
      </c>
      <c r="B55" s="38"/>
      <c r="C55" s="38"/>
      <c r="D55" s="38"/>
    </row>
    <row r="56" spans="1:4" ht="13.5" customHeight="1">
      <c r="A56" s="39" t="s">
        <v>28</v>
      </c>
      <c r="B56" s="39"/>
      <c r="C56" s="39"/>
      <c r="D56" s="39"/>
    </row>
    <row r="57" spans="1:174" ht="27" customHeight="1">
      <c r="A57" s="39" t="s">
        <v>29</v>
      </c>
      <c r="B57" s="39"/>
      <c r="C57" s="39"/>
      <c r="D57" s="39"/>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row>
    <row r="58" spans="1:4" ht="12.75" hidden="1">
      <c r="A58" s="1" t="s">
        <v>3</v>
      </c>
      <c r="B58" s="22">
        <v>498324</v>
      </c>
      <c r="C58" s="22">
        <v>525663</v>
      </c>
      <c r="D58" s="22">
        <v>540645</v>
      </c>
    </row>
    <row r="59" spans="1:6" ht="12.75" hidden="1">
      <c r="A59" s="1" t="s">
        <v>5</v>
      </c>
      <c r="B59" s="22">
        <v>234106</v>
      </c>
      <c r="C59" s="22">
        <v>265190</v>
      </c>
      <c r="D59" s="22">
        <v>286854</v>
      </c>
      <c r="E59" s="34"/>
      <c r="F59" s="34"/>
    </row>
    <row r="60" ht="12.75">
      <c r="A60" s="20"/>
    </row>
    <row r="61" spans="5:6" ht="12.75">
      <c r="E61" s="34"/>
      <c r="F61" s="34"/>
    </row>
    <row r="62" spans="2:4" ht="12.75">
      <c r="B62" s="33"/>
      <c r="C62" s="33"/>
      <c r="D62" s="33"/>
    </row>
  </sheetData>
  <sheetProtection/>
  <mergeCells count="7">
    <mergeCell ref="A1:D1"/>
    <mergeCell ref="A52:D52"/>
    <mergeCell ref="A55:D55"/>
    <mergeCell ref="A57:D57"/>
    <mergeCell ref="A54:D54"/>
    <mergeCell ref="A56:D56"/>
    <mergeCell ref="A53:D53"/>
  </mergeCells>
  <printOptions horizontalCentered="1"/>
  <pageMargins left="0.2362204724409449" right="0.2362204724409449" top="0.4" bottom="0.35433070866141736" header="0.2362204724409449" footer="0.2362204724409449"/>
  <pageSetup horizontalDpi="600" verticalDpi="600" orientation="portrait" paperSize="9" scale="95" r:id="rId1"/>
  <headerFooter alignWithMargins="0">
    <oddHeader>&amp;C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S.Mohajur</dc:creator>
  <cp:keywords/>
  <dc:description/>
  <cp:lastModifiedBy>Hansraj Panchoo</cp:lastModifiedBy>
  <cp:lastPrinted>2022-10-31T09:59:00Z</cp:lastPrinted>
  <dcterms:created xsi:type="dcterms:W3CDTF">2008-06-03T13:08:50Z</dcterms:created>
  <dcterms:modified xsi:type="dcterms:W3CDTF">2022-10-31T09:59:26Z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PublishingStartDate">
    <vt:lpwstr/>
  </property>
  <property fmtid="{D5CDD505-2E9C-101B-9397-08002B2CF9AE}" pid="6" name="PublishingExpirationDate">
    <vt:lpwstr/>
  </property>
  <property fmtid="{D5CDD505-2E9C-101B-9397-08002B2CF9AE}" pid="7" name="Order">
    <vt:lpwstr>2800.00000000000</vt:lpwstr>
  </property>
  <property fmtid="{D5CDD505-2E9C-101B-9397-08002B2CF9AE}" pid="8" name="_SourceUrl">
    <vt:lpwstr/>
  </property>
  <property fmtid="{D5CDD505-2E9C-101B-9397-08002B2CF9AE}" pid="9" name="SV_QUERY_LIST_4F35BF76-6C0D-4D9B-82B2-816C12CF3733">
    <vt:lpwstr>empty_477D106A-C0D6-4607-AEBD-E2C9D60EA279</vt:lpwstr>
  </property>
</Properties>
</file>